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Architektonicko-s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'SO-01 - Architektonicko-s...'!$C$95:$K$311</definedName>
    <definedName name="_xlnm.Print_Area" localSheetId="1">'SO-01 - Architektonicko-s...'!$C$4:$J$39,'SO-01 - Architektonicko-s...'!$C$45:$J$77,'SO-01 - Architektonicko-s...'!$C$83:$K$311</definedName>
    <definedName name="_xlnm.Print_Titles" localSheetId="1">'SO-01 - Architektonicko-s...'!$95:$95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T303"/>
  <c r="R304"/>
  <c r="R303"/>
  <c r="P304"/>
  <c r="P303"/>
  <c r="BI302"/>
  <c r="BH302"/>
  <c r="BG302"/>
  <c r="BF302"/>
  <c r="T302"/>
  <c r="R302"/>
  <c r="P302"/>
  <c r="BI300"/>
  <c r="BH300"/>
  <c r="BG300"/>
  <c r="BF300"/>
  <c r="T300"/>
  <c r="R300"/>
  <c r="P300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89"/>
  <c r="BH189"/>
  <c r="BG189"/>
  <c r="BF189"/>
  <c r="T189"/>
  <c r="R189"/>
  <c r="P189"/>
  <c r="BI186"/>
  <c r="BH186"/>
  <c r="BG186"/>
  <c r="BF186"/>
  <c r="T186"/>
  <c r="R186"/>
  <c r="P186"/>
  <c r="BI179"/>
  <c r="BH179"/>
  <c r="BG179"/>
  <c r="BF179"/>
  <c r="T179"/>
  <c r="R179"/>
  <c r="P179"/>
  <c r="BI176"/>
  <c r="BH176"/>
  <c r="BG176"/>
  <c r="BF176"/>
  <c r="T176"/>
  <c r="R176"/>
  <c r="P176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T124"/>
  <c r="R125"/>
  <c r="R124"/>
  <c r="P125"/>
  <c r="P124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4"/>
  <c r="BH104"/>
  <c r="BG104"/>
  <c r="BF104"/>
  <c r="T104"/>
  <c r="T103"/>
  <c r="R104"/>
  <c r="R103"/>
  <c r="P104"/>
  <c r="P103"/>
  <c r="BI99"/>
  <c r="BH99"/>
  <c r="BG99"/>
  <c r="BF99"/>
  <c r="T99"/>
  <c r="T98"/>
  <c r="R99"/>
  <c r="R98"/>
  <c r="P99"/>
  <c r="P98"/>
  <c r="J93"/>
  <c r="F92"/>
  <c r="F90"/>
  <c r="E88"/>
  <c r="J55"/>
  <c r="F54"/>
  <c r="F52"/>
  <c r="E50"/>
  <c r="J21"/>
  <c r="E21"/>
  <c r="J54"/>
  <c r="J20"/>
  <c r="J18"/>
  <c r="E18"/>
  <c r="F55"/>
  <c r="J17"/>
  <c r="J12"/>
  <c r="J52"/>
  <c r="E7"/>
  <c r="E48"/>
  <c i="1" r="L50"/>
  <c r="AM50"/>
  <c r="AM49"/>
  <c r="L49"/>
  <c r="AM47"/>
  <c r="L47"/>
  <c r="L45"/>
  <c r="L44"/>
  <c i="2" r="J209"/>
  <c r="BK294"/>
  <c r="J261"/>
  <c r="J258"/>
  <c r="BK216"/>
  <c r="BK304"/>
  <c r="BK232"/>
  <c r="J153"/>
  <c r="BK249"/>
  <c r="J251"/>
  <c r="J254"/>
  <c r="J310"/>
  <c r="J307"/>
  <c r="BK202"/>
  <c r="BK254"/>
  <c r="J176"/>
  <c r="J271"/>
  <c r="J125"/>
  <c r="J274"/>
  <c r="BK111"/>
  <c r="J249"/>
  <c r="BK109"/>
  <c r="BK238"/>
  <c r="BK296"/>
  <c r="J120"/>
  <c r="BK133"/>
  <c r="J156"/>
  <c r="BK99"/>
  <c r="BK281"/>
  <c r="J300"/>
  <c r="BK169"/>
  <c r="BK138"/>
  <c r="BK142"/>
  <c r="J149"/>
  <c r="J138"/>
  <c r="J142"/>
  <c r="BK302"/>
  <c r="J160"/>
  <c r="BK104"/>
  <c r="BK163"/>
  <c r="J199"/>
  <c r="BK300"/>
  <c r="J146"/>
  <c r="J281"/>
  <c r="J268"/>
  <c r="BK149"/>
  <c r="BK251"/>
  <c r="J129"/>
  <c r="J117"/>
  <c r="BK120"/>
  <c r="BK268"/>
  <c r="J219"/>
  <c r="BK293"/>
  <c r="J202"/>
  <c r="J289"/>
  <c r="BK258"/>
  <c r="BK307"/>
  <c r="BK289"/>
  <c r="J99"/>
  <c r="BK196"/>
  <c r="BK129"/>
  <c r="J277"/>
  <c r="BK125"/>
  <c r="BK199"/>
  <c r="BK285"/>
  <c r="BK219"/>
  <c i="1" r="AS54"/>
  <c i="2" r="BK153"/>
  <c r="BK247"/>
  <c r="J285"/>
  <c r="BK186"/>
  <c r="J232"/>
  <c r="BK229"/>
  <c r="BK274"/>
  <c r="J111"/>
  <c r="J109"/>
  <c r="J133"/>
  <c r="J227"/>
  <c r="J169"/>
  <c r="J216"/>
  <c r="J238"/>
  <c r="J247"/>
  <c r="BK179"/>
  <c r="J167"/>
  <c r="J212"/>
  <c r="J296"/>
  <c r="BK117"/>
  <c r="BK277"/>
  <c r="J302"/>
  <c r="J179"/>
  <c r="J304"/>
  <c r="BK271"/>
  <c r="BK156"/>
  <c r="J186"/>
  <c r="J229"/>
  <c r="BK227"/>
  <c r="J104"/>
  <c r="BK176"/>
  <c r="J293"/>
  <c r="BK113"/>
  <c r="BK310"/>
  <c r="J163"/>
  <c r="BK212"/>
  <c r="J196"/>
  <c r="J189"/>
  <c r="BK223"/>
  <c r="BK167"/>
  <c r="BK189"/>
  <c r="J294"/>
  <c r="BK209"/>
  <c r="J113"/>
  <c r="J223"/>
  <c r="BK146"/>
  <c r="BK160"/>
  <c r="BK261"/>
  <c r="J236"/>
  <c r="BK236"/>
  <c l="1" r="P306"/>
  <c r="T108"/>
  <c r="T97"/>
  <c r="R128"/>
  <c r="T201"/>
  <c r="P231"/>
  <c r="P108"/>
  <c r="P97"/>
  <c r="T128"/>
  <c r="BK218"/>
  <c r="J218"/>
  <c r="J68"/>
  <c r="R231"/>
  <c r="P253"/>
  <c r="P260"/>
  <c r="BK276"/>
  <c r="J276"/>
  <c r="J72"/>
  <c r="BK108"/>
  <c r="J108"/>
  <c r="J63"/>
  <c r="BK128"/>
  <c r="P201"/>
  <c r="P218"/>
  <c r="T231"/>
  <c r="R253"/>
  <c r="R260"/>
  <c r="P276"/>
  <c r="P299"/>
  <c r="P298"/>
  <c r="R108"/>
  <c r="R97"/>
  <c r="BK201"/>
  <c r="J201"/>
  <c r="J67"/>
  <c r="BK231"/>
  <c r="J231"/>
  <c r="J69"/>
  <c r="BK260"/>
  <c r="J260"/>
  <c r="J71"/>
  <c r="T276"/>
  <c r="T299"/>
  <c r="BK306"/>
  <c r="J306"/>
  <c r="J76"/>
  <c r="P128"/>
  <c r="P127"/>
  <c r="R201"/>
  <c r="R218"/>
  <c r="T218"/>
  <c r="BK253"/>
  <c r="J253"/>
  <c r="J70"/>
  <c r="T253"/>
  <c r="T260"/>
  <c r="R276"/>
  <c r="BK299"/>
  <c r="J299"/>
  <c r="J74"/>
  <c r="R299"/>
  <c r="R306"/>
  <c r="T306"/>
  <c r="BK98"/>
  <c r="J98"/>
  <c r="J61"/>
  <c r="BK103"/>
  <c r="J103"/>
  <c r="J62"/>
  <c r="BK124"/>
  <c r="J124"/>
  <c r="J64"/>
  <c r="BK303"/>
  <c r="J303"/>
  <c r="J75"/>
  <c r="E86"/>
  <c r="F93"/>
  <c r="BE99"/>
  <c r="BE142"/>
  <c r="BE167"/>
  <c r="BE232"/>
  <c r="BE281"/>
  <c r="BE296"/>
  <c r="BE307"/>
  <c r="J90"/>
  <c r="BE129"/>
  <c r="BE153"/>
  <c r="BE160"/>
  <c r="BE189"/>
  <c r="BE202"/>
  <c r="BE216"/>
  <c r="BE223"/>
  <c r="BE238"/>
  <c r="BE249"/>
  <c r="BE254"/>
  <c r="BE261"/>
  <c r="BE300"/>
  <c r="BE302"/>
  <c r="BE304"/>
  <c r="BE310"/>
  <c r="BE109"/>
  <c r="BE111"/>
  <c r="BE146"/>
  <c r="BE219"/>
  <c r="BE229"/>
  <c r="BE274"/>
  <c r="BE293"/>
  <c r="BE113"/>
  <c r="BE125"/>
  <c r="BE133"/>
  <c r="BE138"/>
  <c r="BE156"/>
  <c r="BE163"/>
  <c r="BE176"/>
  <c r="BE179"/>
  <c r="BE186"/>
  <c r="BE251"/>
  <c r="BE258"/>
  <c r="BE289"/>
  <c r="J92"/>
  <c r="BE196"/>
  <c r="BE199"/>
  <c r="BE209"/>
  <c r="BE212"/>
  <c r="BE227"/>
  <c r="BE236"/>
  <c r="BE247"/>
  <c r="BE268"/>
  <c r="BE271"/>
  <c r="BE277"/>
  <c r="BE285"/>
  <c r="BE294"/>
  <c r="BE104"/>
  <c r="BE117"/>
  <c r="BE120"/>
  <c r="BE149"/>
  <c r="BE169"/>
  <c r="F35"/>
  <c i="1" r="BB55"/>
  <c r="BB54"/>
  <c r="W31"/>
  <c i="2" r="F34"/>
  <c i="1" r="BA55"/>
  <c r="BA54"/>
  <c r="AW54"/>
  <c r="AK30"/>
  <c i="2" r="F36"/>
  <c i="1" r="BC55"/>
  <c r="BC54"/>
  <c r="W32"/>
  <c i="2" r="F37"/>
  <c i="1" r="BD55"/>
  <c r="BD54"/>
  <c r="W33"/>
  <c i="2" r="J34"/>
  <c i="1" r="AW55"/>
  <c i="2" l="1" r="P96"/>
  <c i="1" r="AU55"/>
  <c i="2" r="R298"/>
  <c r="T127"/>
  <c r="T96"/>
  <c r="T298"/>
  <c r="BK127"/>
  <c r="J127"/>
  <c r="J65"/>
  <c r="R127"/>
  <c r="R96"/>
  <c r="J128"/>
  <c r="J66"/>
  <c r="BK97"/>
  <c r="J97"/>
  <c r="J60"/>
  <c r="BK298"/>
  <c r="J298"/>
  <c r="J73"/>
  <c i="1" r="AU54"/>
  <c r="AX54"/>
  <c i="2" r="J33"/>
  <c i="1" r="AV55"/>
  <c r="AT55"/>
  <c r="W30"/>
  <c r="AY54"/>
  <c i="2" r="F33"/>
  <c i="1" r="AZ55"/>
  <c r="AZ54"/>
  <c r="W29"/>
  <c i="2" l="1" r="BK96"/>
  <c r="J96"/>
  <c r="J30"/>
  <c i="1" r="AG55"/>
  <c r="AG54"/>
  <c r="AK26"/>
  <c r="AV54"/>
  <c r="AK29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<sst xmlns="http://schemas.openxmlformats.org/spreadsheetml/2006/main">
  <si>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</si>
  <si>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</si>
  <si>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</si>
  <si>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</si>
  <si>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</si>
  <si>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{02dd0abd-1284-49e6-a42d-0c9b63060cb4}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</si>
  <si>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</si>
  <si>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</si>
  <si>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</si>
  <si>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</si>
  <si>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</si>
  <si>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</si>
  <si>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</si>
  <si>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</si>
  <si>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20210627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</si>
  <si>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</si>
  <si>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</si>
  <si>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opravy ploché střechy Žižkovo údolí 276/6 v Bílině</t>
  </si>
  <si>
    <t>KSO:</t>
  </si>
  <si>
    <t/>
  </si>
  <si>
    <t>CC-CZ:</t>
  </si>
  <si>
    <t>Místo:</t>
  </si>
  <si>
    <t>Žižkovo údolí 276/6</t>
  </si>
  <si>
    <t>Datum:</t>
  </si>
  <si>
    <t>22. 6. 2021</t>
  </si>
  <si>
    <t>Zadavatel:</t>
  </si>
  <si>
    <t>IČ:</t>
  </si>
  <si>
    <t>00266230</t>
  </si>
  <si>
    <t>Město Bílina</t>
  </si>
  <si>
    <t>DIČ:</t>
  </si>
  <si>
    <t>CZ00266230</t>
  </si>
  <si>
    <t>Uchazeč:</t>
  </si>
  <si>
    <t>Vyplň údaj</t>
  </si>
  <si>
    <t>Projektant:</t>
  </si>
  <si>
    <t xml:space="preserve"> </t>
  </si>
  <si>
    <t>True</t>
  </si>
  <si>
    <t>Zpracovatel:</t>
  </si>
  <si>
    <t>27642411</t>
  </si>
  <si>
    <t>DEKPROJEKT s.r.o.</t>
  </si>
  <si>
    <t>CZ699000797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</si>
  <si>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</si>
  <si>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</si>
  <si>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</si>
  <si>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</si>
  <si>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</si>
  <si>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</si>
  <si>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</si>
  <si>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</si>
  <si>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</si>
  <si>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</si>
  <si>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</si>
  <si>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</si>
  <si>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</si>
  <si>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</si>
  <si>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</si>
  <si>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</si>
  <si>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</si>
  <si>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</si>
  <si>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</si>
  <si>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</si>
  <si>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</si>
  <si>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</si>
  <si>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</si>
  <si>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</si>
  <si>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</si>
  <si>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</si>
  <si>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</si>
  <si>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</si>
  <si>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</si>
  <si>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</si>
  <si>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</si>
  <si>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</si>
  <si>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</si>
  <si>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</si>
  <si>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</si>
  <si>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</si>
  <si>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</si>
  <si>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</si>
  <si>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</si>
  <si>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</si>
  <si>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</si>
  <si>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</si>
  <si>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Architektonicko-stavební část</t>
  </si>
  <si>
    <t>STA</t>
  </si>
  <si>
    <t>1</t>
  </si>
  <si>
    <t>{2aee7626-9188-41c1-a038-5b02b7cce3c3}</t>
  </si>
  <si>
    <t>2</t>
  </si>
  <si>
    <t>KRYCÍ LIST SOUPISU PRACÍ</t>
  </si>
  <si>
    <t>Objekt:</t>
  </si>
  <si>
    <t>SO-01 - Architektonicko-stavební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</si>
  <si>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</si>
  <si>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</si>
  <si>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</si>
  <si>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</si>
  <si>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</si>
  <si>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</si>
  <si>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</si>
  <si>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</si>
  <si>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</si>
  <si>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</si>
  <si>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</si>
  <si>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</si>
  <si>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</si>
  <si>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</si>
  <si>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</si>
  <si>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</si>
  <si>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</si>
  <si>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</si>
  <si>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</si>
  <si>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</si>
  <si>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</si>
  <si>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</si>
  <si>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</si>
  <si>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</si>
  <si>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</si>
  <si>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</si>
  <si>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</si>
  <si>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</si>
  <si>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</si>
  <si>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</si>
  <si>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</si>
  <si>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</si>
  <si>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</si>
  <si>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</si>
  <si>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</si>
  <si>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</si>
  <si>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</si>
  <si>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</si>
  <si>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</si>
  <si>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</si>
  <si>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632452514</t>
  </si>
  <si>
    <t>Potěr rychletuhnoucí ze suchých směsí na bázi hydraulických pojiv, tloušťky přes 20 do 25 mm</t>
  </si>
  <si>
    <t>m2</t>
  </si>
  <si>
    <t>CS ÚRS 2021 02</t>
  </si>
  <si>
    <t>4</t>
  </si>
  <si>
    <t>-130562910</t>
  </si>
  <si>
    <t>Online PSC</t>
  </si>
  <si>
    <t>https://podminky.urs.cz/item/CS_URS_2021_02/632452514</t>
  </si>
  <si>
    <t>VV</t>
  </si>
  <si>
    <t>plocha střechy celkem - vyspravení v rozsahu cca 10%</t>
  </si>
  <si>
    <t>0,1*(36,3*8,03)</t>
  </si>
  <si>
    <t>9</t>
  </si>
  <si>
    <t>Ostatní konstrukce a práce, bourání</t>
  </si>
  <si>
    <t>952902501</t>
  </si>
  <si>
    <t>Čištění budov při provádění oprav a udržovacích prací střešních nebo nadstřešních konstrukcí, střech plochých</t>
  </si>
  <si>
    <t>-1714999699</t>
  </si>
  <si>
    <t>https://podminky.urs.cz/item/CS_URS_2021_02/952902501</t>
  </si>
  <si>
    <t>plocha střechy celkem - očištění</t>
  </si>
  <si>
    <t>36,3*8,03</t>
  </si>
  <si>
    <t>997</t>
  </si>
  <si>
    <t>Přesun sutě</t>
  </si>
  <si>
    <t>3</t>
  </si>
  <si>
    <t>997013151</t>
  </si>
  <si>
    <t>Vnitrostaveništní doprava suti a vybouraných hmot vodorovně do 50 m svisle s omezením mechanizace pro budovy a haly výšky do 6 m</t>
  </si>
  <si>
    <t>t</t>
  </si>
  <si>
    <t>-757670734</t>
  </si>
  <si>
    <t>https://podminky.urs.cz/item/CS_URS_2021_02/997013151</t>
  </si>
  <si>
    <t>997013511</t>
  </si>
  <si>
    <t>Odvoz suti a vybouraných hmot z meziskládky na skládku s naložením a se složením, na vzdálenost do 1 km</t>
  </si>
  <si>
    <t>-741923838</t>
  </si>
  <si>
    <t>https://podminky.urs.cz/item/CS_URS_2021_02/997013511</t>
  </si>
  <si>
    <t>5</t>
  </si>
  <si>
    <t>997013509</t>
  </si>
  <si>
    <t>Odvoz suti a vybouraných hmot na skládku nebo meziskládku se složením, na vzdálenost Příplatek k ceně za každý další i započatý 1 km přes 1 km</t>
  </si>
  <si>
    <t>-926733389</t>
  </si>
  <si>
    <t>https://podminky.urs.cz/item/CS_URS_2021_02/997013509</t>
  </si>
  <si>
    <t>P</t>
  </si>
  <si>
    <t>Poznámka k položce:_x000d_
předpoklad odvozu do 20 km celkem</t>
  </si>
  <si>
    <t>13,751*19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</si>
  <si>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</si>
  <si>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</si>
  <si>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-1011952227</t>
  </si>
  <si>
    <t>https://podminky.urs.cz/item/CS_URS_2021_02/997013631</t>
  </si>
  <si>
    <t>13,751-13,408</t>
  </si>
  <si>
    <t>7</t>
  </si>
  <si>
    <t>997013645</t>
  </si>
  <si>
    <t>Poplatek za uložení stavebního odpadu na skládce (skládkovné) asfaltového bez obsahu dehtu zatříděného do Katalogu odpadů pod kódem 17 03 02</t>
  </si>
  <si>
    <t>-1643148150</t>
  </si>
  <si>
    <t>https://podminky.urs.cz/item/CS_URS_2021_02/997013645</t>
  </si>
  <si>
    <t>asfaltované pásy</t>
  </si>
  <si>
    <t>13,408</t>
  </si>
  <si>
    <t>998</t>
  </si>
  <si>
    <t>Přesun hmot</t>
  </si>
  <si>
    <t>8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</si>
  <si>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</si>
  <si>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</si>
  <si>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363730687</t>
  </si>
  <si>
    <t>https://podminky.urs.cz/item/CS_URS_2021_02/998017001</t>
  </si>
  <si>
    <t>PSV</t>
  </si>
  <si>
    <t>Práce a dodávky PSV</t>
  </si>
  <si>
    <t>712</t>
  </si>
  <si>
    <t>Povlakové krytiny</t>
  </si>
  <si>
    <t>712340833</t>
  </si>
  <si>
    <t>Odstranění povlakové krytiny střech plochých do 10° z přitavených pásů NAIP v plné ploše třívrstvé</t>
  </si>
  <si>
    <t>16</t>
  </si>
  <si>
    <t>1691989581</t>
  </si>
  <si>
    <t>https://podminky.urs.cz/item/CS_URS_2021_02/712340833</t>
  </si>
  <si>
    <t>plocha střechy celkem</t>
  </si>
  <si>
    <t>10</t>
  </si>
  <si>
    <t>712340834</t>
  </si>
  <si>
    <t>Odstranění povlakové krytiny střech plochých do 10° z přitavených pásů NAIP v plné ploše Příplatek k ceně - 0833 za každou další vrstvu</t>
  </si>
  <si>
    <t>-2050749101</t>
  </si>
  <si>
    <t>https://podminky.urs.cz/item/CS_URS_2021_02/712340834</t>
  </si>
  <si>
    <t>30 mm pásů, tj. celkem 8 vrstev, po odstr. 3 vrstev zbývá 5 x</t>
  </si>
  <si>
    <t>5*(36,3*8,03)</t>
  </si>
  <si>
    <t>11</t>
  </si>
  <si>
    <t>712300843</t>
  </si>
  <si>
    <t>Ostatní práce při odstranění povlakové krytiny střech plochých do 10° zbytkového asfaltového pásu odsekáním</t>
  </si>
  <si>
    <t>-1252953229</t>
  </si>
  <si>
    <t>https://podminky.urs.cz/item/CS_URS_2021_02/712300843</t>
  </si>
  <si>
    <t>12</t>
  </si>
  <si>
    <t>712311101</t>
  </si>
  <si>
    <t>Provedení povlakové krytiny střech plochých do 10° natěradly a tmely za studena nátěrem lakem penetračním nebo asfaltovým</t>
  </si>
  <si>
    <t>-807184483</t>
  </si>
  <si>
    <t>https://podminky.urs.cz/item/CS_URS_2021_02/712311101</t>
  </si>
  <si>
    <t>plocha střechy bez atik</t>
  </si>
  <si>
    <t>35,8*7,43</t>
  </si>
  <si>
    <t>13</t>
  </si>
  <si>
    <t>M</t>
  </si>
  <si>
    <t>11163153</t>
  </si>
  <si>
    <t>emulze asfaltová penetrační</t>
  </si>
  <si>
    <t>litr</t>
  </si>
  <si>
    <t>32</t>
  </si>
  <si>
    <t>1857219310</t>
  </si>
  <si>
    <t>https://podminky.urs.cz/item/CS_URS_2021_02/11163153</t>
  </si>
  <si>
    <t>265,994*0,32 'Přepočtené koeficientem množství</t>
  </si>
  <si>
    <t>14</t>
  </si>
  <si>
    <t>712341559</t>
  </si>
  <si>
    <t>Provedení povlakové krytiny střech plochých do 10° pásy přitavením NAIP v plné ploše</t>
  </si>
  <si>
    <t>-117507791</t>
  </si>
  <si>
    <t>https://podminky.urs.cz/item/CS_URS_2021_02/712341559</t>
  </si>
  <si>
    <t>62853003</t>
  </si>
  <si>
    <t>pás asfaltový natavitelný modifikovaný SBS tl 3,5mm s vložkou ze skleněné tkaniny a spalitelnou PE fólií nebo jemnozrnným minerálním posypem na horním povrchu</t>
  </si>
  <si>
    <t>-1002362420</t>
  </si>
  <si>
    <t>https://podminky.urs.cz/item/CS_URS_2021_02/62853003</t>
  </si>
  <si>
    <t>265,994*1,1655 'Přepočtené koeficientem množství</t>
  </si>
  <si>
    <t>-1328369657</t>
  </si>
  <si>
    <t>17</t>
  </si>
  <si>
    <t>62855017</t>
  </si>
  <si>
    <t>pás asfaltový natavitelný modifikovaný SBS tl 4,5mm s retardéry hoření, BROOF(t3) s vložkou ze polyesterové vyztužené rohože a hrubozrnným břidličným posypem na horním povrchu</t>
  </si>
  <si>
    <t>2081123719</t>
  </si>
  <si>
    <t>https://podminky.urs.cz/item/CS_URS_2021_02/62855017</t>
  </si>
  <si>
    <t>18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</si>
  <si>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</si>
  <si>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</si>
  <si>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kus</t>
  </si>
  <si>
    <t>-760363909</t>
  </si>
  <si>
    <t>https://podminky.urs.cz/item/CS_URS_2021_02/712341715</t>
  </si>
  <si>
    <t>prostup - detail D</t>
  </si>
  <si>
    <t>19</t>
  </si>
  <si>
    <t>62851024</t>
  </si>
  <si>
    <t>komínek střešní odvětrávací s integrovanou manžetou z modifikovaného asfaltového pásu DN 150</t>
  </si>
  <si>
    <t>1497241253</t>
  </si>
  <si>
    <t>https://podminky.urs.cz/item/CS_URS_2021_02/62851024</t>
  </si>
  <si>
    <t>20</t>
  </si>
  <si>
    <t>712811101</t>
  </si>
  <si>
    <t>Provedení povlakové krytiny střech samostatným vytažením izolačního povlaku za studena na konstrukce převyšující úroveň střechy, nátěrem penetračním</t>
  </si>
  <si>
    <t>-883642855</t>
  </si>
  <si>
    <t>https://podminky.urs.cz/item/CS_URS_2021_02/712811101</t>
  </si>
  <si>
    <t>detail A</t>
  </si>
  <si>
    <t>(35,8+35,8+8,03)*(0,1+0,3)</t>
  </si>
  <si>
    <t>detail B</t>
  </si>
  <si>
    <t>8,03*(0,1+0,2)</t>
  </si>
  <si>
    <t>Součet</t>
  </si>
  <si>
    <t>1147046789</t>
  </si>
  <si>
    <t>34,261*0,35 'Přepočtené koeficientem množství</t>
  </si>
  <si>
    <t>22</t>
  </si>
  <si>
    <t>712841559</t>
  </si>
  <si>
    <t>Provedení povlakové krytiny střech samostatným vytažením izolačního povlaku pásy přitavením na konstrukce převyšující úroveň střechy, NAIP</t>
  </si>
  <si>
    <t>-796179879</t>
  </si>
  <si>
    <t>https://podminky.urs.cz/item/CS_URS_2021_02/712841559</t>
  </si>
  <si>
    <t>(35,8+35,8+8,03)*(0,1+0,3+0,15+0,3)</t>
  </si>
  <si>
    <t>8,03*(0,1+0,2+0,15+0,2+0,25+0,15)</t>
  </si>
  <si>
    <t>23</t>
  </si>
  <si>
    <t>129721760</t>
  </si>
  <si>
    <t>76,118*1,2 'Přepočtené koeficientem množství</t>
  </si>
  <si>
    <t>24</t>
  </si>
  <si>
    <t>1511688030</t>
  </si>
  <si>
    <t>(35,8+35,8+8,03)*(0,15+0,3)</t>
  </si>
  <si>
    <t>8,03*(0,15+0,2+0,1+0,25+0,2)</t>
  </si>
  <si>
    <t>25</t>
  </si>
  <si>
    <t>47106525</t>
  </si>
  <si>
    <t>43,061*1,2 'Přepočtené koeficientem množství</t>
  </si>
  <si>
    <t>26</t>
  </si>
  <si>
    <t>998712201</t>
  </si>
  <si>
    <t>Přesun hmot pro povlakové krytiny stanovený procentní sazbou (%) z ceny vodorovná dopravní vzdálenost do 50 m v objektech výšky do 6 m</t>
  </si>
  <si>
    <t>%</t>
  </si>
  <si>
    <t>243913173</t>
  </si>
  <si>
    <t>https://podminky.urs.cz/item/CS_URS_2021_02/998712201</t>
  </si>
  <si>
    <t>713</t>
  </si>
  <si>
    <t>Izolace tepelné</t>
  </si>
  <si>
    <t>27</t>
  </si>
  <si>
    <t>713141212</t>
  </si>
  <si>
    <t>Montáž tepelné izolace střech plochých atikovými klíny přilepenými za studena nízkoexpanzní (PUR) pěnou</t>
  </si>
  <si>
    <t>m</t>
  </si>
  <si>
    <t>-306979094</t>
  </si>
  <si>
    <t>https://podminky.urs.cz/item/CS_URS_2021_02/713141212</t>
  </si>
  <si>
    <t>7,43+35,8+35,8</t>
  </si>
  <si>
    <t>7,43</t>
  </si>
  <si>
    <t>28</t>
  </si>
  <si>
    <t>63152005</t>
  </si>
  <si>
    <t>klín atikový přechodný minerální plochých střech tl 50x50mm</t>
  </si>
  <si>
    <t>1514647210</t>
  </si>
  <si>
    <t>https://podminky.urs.cz/item/CS_URS_2021_02/63152005</t>
  </si>
  <si>
    <t>86,46*1,02 'Přepočtené koeficientem množství</t>
  </si>
  <si>
    <t>29</t>
  </si>
  <si>
    <t>713190833</t>
  </si>
  <si>
    <t>Odstranění tepelné izolace běžných stavebních konstrukcí – vrstvy, doplňky a konstrukční součásti dilatační vrstvy prostupů vpustí, komínků, antén</t>
  </si>
  <si>
    <t>-310250858</t>
  </si>
  <si>
    <t>https://podminky.urs.cz/item/CS_URS_2021_02/713190833</t>
  </si>
  <si>
    <t>odstranění 3 větracích komínk</t>
  </si>
  <si>
    <t>30</t>
  </si>
  <si>
    <t>998713201</t>
  </si>
  <si>
    <t>Přesun hmot pro izolace tepelné stanovený procentní sazbou (%) z ceny vodorovná dopravní vzdálenost do 50 m v objektech výšky do 6 m</t>
  </si>
  <si>
    <t>1258148286</t>
  </si>
  <si>
    <t>https://podminky.urs.cz/item/CS_URS_2021_02/998713201</t>
  </si>
  <si>
    <t>721</t>
  </si>
  <si>
    <t>Zdravotechnika - vnitřní kanalizace</t>
  </si>
  <si>
    <t>31</t>
  </si>
  <si>
    <t>721210823</t>
  </si>
  <si>
    <t>Demontáž kanalizačního příslušenství střešních vtoků DN 125</t>
  </si>
  <si>
    <t>1360996342</t>
  </si>
  <si>
    <t>https://podminky.urs.cz/item/CS_URS_2021_02/721210823</t>
  </si>
  <si>
    <t>odstranění 2 vtoků</t>
  </si>
  <si>
    <t>721239114</t>
  </si>
  <si>
    <t>Střešní vtoky (vpusti) montáž střešních vtoků ostatních typů se svislým odtokem do DN 160</t>
  </si>
  <si>
    <t>74569058</t>
  </si>
  <si>
    <t>https://podminky.urs.cz/item/CS_URS_2021_02/721239114</t>
  </si>
  <si>
    <t>detail C - vtok</t>
  </si>
  <si>
    <t>33</t>
  </si>
  <si>
    <t>56231126</t>
  </si>
  <si>
    <t>vtok střešní svislý sanační s manžetou pro asfaltovou hydroizolaci plochých střech se záchytným košem DN 75/90/104/110/125/160</t>
  </si>
  <si>
    <t>-186391800</t>
  </si>
  <si>
    <t>https://podminky.urs.cz/item/CS_URS_2021_02/56231126</t>
  </si>
  <si>
    <t>34</t>
  </si>
  <si>
    <t>998721201</t>
  </si>
  <si>
    <t>Přesun hmot pro vnitřní kanalizace stanovený procentní sazbou (%) z ceny vodorovná dopravní vzdálenost do 50 m v objektech výšky do 6 m</t>
  </si>
  <si>
    <t>-54413357</t>
  </si>
  <si>
    <t>https://podminky.urs.cz/item/CS_URS_2021_02/998721201</t>
  </si>
  <si>
    <t>741</t>
  </si>
  <si>
    <t>Elektroinstalace - silnoproud</t>
  </si>
  <si>
    <t>35</t>
  </si>
  <si>
    <t>741420001</t>
  </si>
  <si>
    <t>Montáž hromosvodného vedení svodových drátů nebo lan s podpěrami, Ø do 10 mm</t>
  </si>
  <si>
    <t>-446806262</t>
  </si>
  <si>
    <t>https://podminky.urs.cz/item/CS_URS_2021_02/741420001</t>
  </si>
  <si>
    <t>zpětná montáž stávajícího vedení + nové podložky</t>
  </si>
  <si>
    <t>135</t>
  </si>
  <si>
    <t>36</t>
  </si>
  <si>
    <t>35442252</t>
  </si>
  <si>
    <t>podpěra vedení na ploché střechy k nalepení výšky 100 mm, FeZn, základna 100x100 mm</t>
  </si>
  <si>
    <t>107937786</t>
  </si>
  <si>
    <t>https://podminky.urs.cz/item/CS_URS_2021_02/35442252</t>
  </si>
  <si>
    <t>37</t>
  </si>
  <si>
    <t>741421823</t>
  </si>
  <si>
    <t>Demontáž hromosvodného vedení bez zachování funkčnosti svodových drátů nebo lan na rovné střeše, průměru přes 8 mm</t>
  </si>
  <si>
    <t>-317470470</t>
  </si>
  <si>
    <t>https://podminky.urs.cz/item/CS_URS_2021_02/741421823</t>
  </si>
  <si>
    <t>obvod střechy</t>
  </si>
  <si>
    <t>2*(36,3+8,03)</t>
  </si>
  <si>
    <t>5 x kratší rozměr střechy</t>
  </si>
  <si>
    <t>5*8,03</t>
  </si>
  <si>
    <t>zaokrouhlení</t>
  </si>
  <si>
    <t>6,19</t>
  </si>
  <si>
    <t>38</t>
  </si>
  <si>
    <t>741421855</t>
  </si>
  <si>
    <t>Demontáž hromosvodného vedení podpěr střešního vedení pro plochou střechu</t>
  </si>
  <si>
    <t>943483865</t>
  </si>
  <si>
    <t>https://podminky.urs.cz/item/CS_URS_2021_02/741421855</t>
  </si>
  <si>
    <t>39</t>
  </si>
  <si>
    <t>741810001</t>
  </si>
  <si>
    <t>Zkoušky a prohlídky elektrických rozvodů a zařízení celková prohlídka a vyhotovení revizní zprávy pro objem montážních prací do 100 tis. Kč</t>
  </si>
  <si>
    <t>-429543509</t>
  </si>
  <si>
    <t>https://podminky.urs.cz/item/CS_URS_2021_02/741810001</t>
  </si>
  <si>
    <t>40</t>
  </si>
  <si>
    <t>998741201</t>
  </si>
  <si>
    <t>Přesun hmot pro silnoproud stanovený procentní sazbou (%) z ceny vodorovná dopravní vzdálenost do 50 m v objektech výšky do 6 m</t>
  </si>
  <si>
    <t>214668675</t>
  </si>
  <si>
    <t>https://podminky.urs.cz/item/CS_URS_2021_02/998741201</t>
  </si>
  <si>
    <t>742</t>
  </si>
  <si>
    <t>Elektroinstalace - slaboproud</t>
  </si>
  <si>
    <t>41</t>
  </si>
  <si>
    <t>742410801</t>
  </si>
  <si>
    <t>Demontáž rozhlasu reproduktoru podhledového, nástěnného, směrového</t>
  </si>
  <si>
    <t>1335415373</t>
  </si>
  <si>
    <t>https://podminky.urs.cz/item/CS_URS_2021_02/742410801</t>
  </si>
  <si>
    <t>demontáž dvou původních tlampačů</t>
  </si>
  <si>
    <t>42</t>
  </si>
  <si>
    <t>998742201</t>
  </si>
  <si>
    <t>Přesun hmot pro slaboproud stanovený procentní sazbou (%) z ceny vodorovná dopravní vzdálenost do 50 m v objektech výšky do 6 m</t>
  </si>
  <si>
    <t>-920201878</t>
  </si>
  <si>
    <t>https://podminky.urs.cz/item/CS_URS_2021_02/998742201</t>
  </si>
  <si>
    <t>762</t>
  </si>
  <si>
    <t>Konstrukce tesařské</t>
  </si>
  <si>
    <t>43</t>
  </si>
  <si>
    <t>762341670</t>
  </si>
  <si>
    <t>Bednění a laťování montáž bednění štítových okapových říms, krajnic, závětrných prken a žaluzií ve spádu nebo rovnoběžně s okapem z desek dřevotřískových nebo dřevoštěpkových na sraz</t>
  </si>
  <si>
    <t>1983485285</t>
  </si>
  <si>
    <t>https://podminky.urs.cz/item/CS_URS_2021_02/762341670</t>
  </si>
  <si>
    <t>(8,03+35,8+35,8)*0,3</t>
  </si>
  <si>
    <t>8,03*0,2</t>
  </si>
  <si>
    <t>44</t>
  </si>
  <si>
    <t>60621154</t>
  </si>
  <si>
    <t>překližka vodovzdorná protiskl/hladká bříza tl 21mm</t>
  </si>
  <si>
    <t>-21627590</t>
  </si>
  <si>
    <t>https://podminky.urs.cz/item/CS_URS_2021_02/60621154</t>
  </si>
  <si>
    <t>25,495*1,1 'Přepočtené koeficientem množství</t>
  </si>
  <si>
    <t>45</t>
  </si>
  <si>
    <t>762395000</t>
  </si>
  <si>
    <t>Spojovací prostředky krovů, bednění a laťování, nadstřešních konstrukcí svory, prkna, hřebíky, pásová ocel, vruty</t>
  </si>
  <si>
    <t>m3</t>
  </si>
  <si>
    <t>-719188145</t>
  </si>
  <si>
    <t>https://podminky.urs.cz/item/CS_URS_2021_02/762395000</t>
  </si>
  <si>
    <t>25,495*0,021</t>
  </si>
  <si>
    <t>46</t>
  </si>
  <si>
    <t>998762201</t>
  </si>
  <si>
    <t>Přesun hmot pro konstrukce tesařské stanovený procentní sazbou (%) z ceny vodorovná dopravní vzdálenost do 50 m v objektech výšky do 6 m</t>
  </si>
  <si>
    <t>640718262</t>
  </si>
  <si>
    <t>https://podminky.urs.cz/item/CS_URS_2021_02/998762201</t>
  </si>
  <si>
    <t>764</t>
  </si>
  <si>
    <t>Konstrukce klempířské</t>
  </si>
  <si>
    <t>47</t>
  </si>
  <si>
    <t>764002841</t>
  </si>
  <si>
    <t>Demontáž klempířských konstrukcí oplechování horních ploch zdí a nadezdívek do suti</t>
  </si>
  <si>
    <t>-1608255427</t>
  </si>
  <si>
    <t>https://podminky.urs.cz/item/CS_URS_2021_02/764002841</t>
  </si>
  <si>
    <t>demontáž oplechování atiky</t>
  </si>
  <si>
    <t>2*(36,3+7,43)</t>
  </si>
  <si>
    <t>48</t>
  </si>
  <si>
    <t>764212430</t>
  </si>
  <si>
    <t>Oplechování střešních prvků z pozinkovaného plechu okapu okapovým plechem střechy rovné rš 120 mm</t>
  </si>
  <si>
    <t>-338442907</t>
  </si>
  <si>
    <t>https://podminky.urs.cz/item/CS_URS_2021_02/764212430</t>
  </si>
  <si>
    <t>K.02</t>
  </si>
  <si>
    <t>8,03+36,1+36,1</t>
  </si>
  <si>
    <t>49</t>
  </si>
  <si>
    <t>764214605</t>
  </si>
  <si>
    <t>Oplechování horních ploch zdí a nadezdívek (atik) z pozinkovaného plechu s povrchovou úpravou mechanicky kotvené rš 400 mm</t>
  </si>
  <si>
    <t>366569887</t>
  </si>
  <si>
    <t>https://podminky.urs.cz/item/CS_URS_2021_02/764214605</t>
  </si>
  <si>
    <t>K.04 + příponky</t>
  </si>
  <si>
    <t>8,03</t>
  </si>
  <si>
    <t>50</t>
  </si>
  <si>
    <t>764214606</t>
  </si>
  <si>
    <t>Oplechování horních ploch zdí a nadezdívek (atik) z pozinkovaného plechu s povrchovou úpravou mechanicky kotvené rš 500 mm</t>
  </si>
  <si>
    <t>1264825164</t>
  </si>
  <si>
    <t>https://podminky.urs.cz/item/CS_URS_2021_02/764214606</t>
  </si>
  <si>
    <t>K.01 + příponky</t>
  </si>
  <si>
    <t>8,03+35,8+35,8</t>
  </si>
  <si>
    <t>51</t>
  </si>
  <si>
    <t>762.Rpol.K.03</t>
  </si>
  <si>
    <t>D+M krycí maska z jednostraně lakovaného FeZn plechu tl. 0,6 mm, r.š. 200 mm</t>
  </si>
  <si>
    <t>1546526295</t>
  </si>
  <si>
    <t>52</t>
  </si>
  <si>
    <t>764215646</t>
  </si>
  <si>
    <t>Oplechování horních ploch zdí a nadezdívek (atik) z pozinkovaného plechu s povrchovou úpravou Příplatek k cenám za zvýšenou pracnost při provedení rohu nebo koutu přes rš 400 mm</t>
  </si>
  <si>
    <t>1602189169</t>
  </si>
  <si>
    <t>https://podminky.urs.cz/item/CS_URS_2021_02/764215646</t>
  </si>
  <si>
    <t>53</t>
  </si>
  <si>
    <t>998764201</t>
  </si>
  <si>
    <t>Přesun hmot pro konstrukce klempířské stanovený procentní sazbou (%) z ceny vodorovná dopravní vzdálenost do 50 m v objektech výšky do 6 m</t>
  </si>
  <si>
    <t>67456886</t>
  </si>
  <si>
    <t>https://podminky.urs.cz/item/CS_URS_2021_02/998764201</t>
  </si>
  <si>
    <t>VRN</t>
  </si>
  <si>
    <t>Vedlejší rozpočtové náklady</t>
  </si>
  <si>
    <t>VRN3</t>
  </si>
  <si>
    <t>Zařízení staveniště</t>
  </si>
  <si>
    <t>54</t>
  </si>
  <si>
    <t>030001000</t>
  </si>
  <si>
    <t>kpl.</t>
  </si>
  <si>
    <t>1024</t>
  </si>
  <si>
    <t>832656014</t>
  </si>
  <si>
    <t>https://podminky.urs.cz/item/CS_URS_2021_02/030001000</t>
  </si>
  <si>
    <t>55</t>
  </si>
  <si>
    <t>VRN.Rpol.001</t>
  </si>
  <si>
    <t>Náklady na stavební výtah po dobu výstavby</t>
  </si>
  <si>
    <t>-444235947</t>
  </si>
  <si>
    <t>VRN4</t>
  </si>
  <si>
    <t>Inženýrská činnost</t>
  </si>
  <si>
    <t>56</t>
  </si>
  <si>
    <t>041103000</t>
  </si>
  <si>
    <t>Autorský dozor projektanta</t>
  </si>
  <si>
    <t>871258458</t>
  </si>
  <si>
    <t>https://podminky.urs.cz/item/CS_URS_2021_02/041103000</t>
  </si>
  <si>
    <t>VRN6</t>
  </si>
  <si>
    <t>Územní vlivy</t>
  </si>
  <si>
    <t>57</t>
  </si>
  <si>
    <t>061002000</t>
  </si>
  <si>
    <t>Vliv klimatických podmínek</t>
  </si>
  <si>
    <t>-651254521</t>
  </si>
  <si>
    <t>https://podminky.urs.cz/item/CS_URS_2021_02/061002000</t>
  </si>
  <si>
    <t>Poznámka k položce:_x000d_
opatření proti zatečení srážkové vody do konstrukce v rámci prováděných úprav - zakrývání konstrukcí apod.</t>
  </si>
  <si>
    <t>58</t>
  </si>
  <si>
    <t>065002000</t>
  </si>
  <si>
    <t>Mimostaveništní doprava materiálů</t>
  </si>
  <si>
    <t>1490181212</t>
  </si>
  <si>
    <t>https://podminky.urs.cz/item/CS_URS_2021_02/065002000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</si>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</sst>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32452514" TargetMode="External" /><Relationship Id="rId2" Type="http://schemas.openxmlformats.org/officeDocument/2006/relationships/hyperlink" Target="https://podminky.urs.cz/item/CS_URS_2021_02/952902501" TargetMode="External" /><Relationship Id="rId3" Type="http://schemas.openxmlformats.org/officeDocument/2006/relationships/hyperlink" Target="https://podminky.urs.cz/item/CS_URS_2021_02/997013151" TargetMode="External" /><Relationship Id="rId4" Type="http://schemas.openxmlformats.org/officeDocument/2006/relationships/hyperlink" Target="https://podminky.urs.cz/item/CS_URS_2021_02/997013511" TargetMode="External" /><Relationship Id="rId5" Type="http://schemas.openxmlformats.org/officeDocument/2006/relationships/hyperlink" Target="https://podminky.urs.cz/item/CS_URS_2021_02/997013509" TargetMode="External" /><Relationship Id="rId6" Type="http://schemas.openxmlformats.org/officeDocument/2006/relationships/hyperlink" Target="https://podminky.urs.cz/item/CS_URS_2021_02/997013631" TargetMode="External" /><Relationship Id="rId7" Type="http://schemas.openxmlformats.org/officeDocument/2006/relationships/hyperlink" Target="https://podminky.urs.cz/item/CS_URS_2021_02/997013645" TargetMode="External" /><Relationship Id="rId8" Type="http://schemas.openxmlformats.org/officeDocument/2006/relationships/hyperlink" Target="https://podminky.urs.cz/item/CS_URS_2021_02/998017001" TargetMode="External" /><Relationship Id="rId9" Type="http://schemas.openxmlformats.org/officeDocument/2006/relationships/hyperlink" Target="https://podminky.urs.cz/item/CS_URS_2021_02/712340833" TargetMode="External" /><Relationship Id="rId10" Type="http://schemas.openxmlformats.org/officeDocument/2006/relationships/hyperlink" Target="https://podminky.urs.cz/item/CS_URS_2021_02/712340834" TargetMode="External" /><Relationship Id="rId11" Type="http://schemas.openxmlformats.org/officeDocument/2006/relationships/hyperlink" Target="https://podminky.urs.cz/item/CS_URS_2021_02/712300843" TargetMode="External" /><Relationship Id="rId12" Type="http://schemas.openxmlformats.org/officeDocument/2006/relationships/hyperlink" Target="https://podminky.urs.cz/item/CS_URS_2021_02/712311101" TargetMode="External" /><Relationship Id="rId13" Type="http://schemas.openxmlformats.org/officeDocument/2006/relationships/hyperlink" Target="https://podminky.urs.cz/item/CS_URS_2021_02/11163153" TargetMode="External" /><Relationship Id="rId14" Type="http://schemas.openxmlformats.org/officeDocument/2006/relationships/hyperlink" Target="https://podminky.urs.cz/item/CS_URS_2021_02/712341559" TargetMode="External" /><Relationship Id="rId15" Type="http://schemas.openxmlformats.org/officeDocument/2006/relationships/hyperlink" Target="https://podminky.urs.cz/item/CS_URS_2021_02/62853003" TargetMode="External" /><Relationship Id="rId16" Type="http://schemas.openxmlformats.org/officeDocument/2006/relationships/hyperlink" Target="https://podminky.urs.cz/item/CS_URS_2021_02/712341559" TargetMode="External" /><Relationship Id="rId17" Type="http://schemas.openxmlformats.org/officeDocument/2006/relationships/hyperlink" Target="https://podminky.urs.cz/item/CS_URS_2021_02/62855017" TargetMode="External" /><Relationship Id="rId18" Type="http://schemas.openxmlformats.org/officeDocument/2006/relationships/hyperlink" Target="https://podminky.urs.cz/item/CS_URS_2021_02/712341715" TargetMode="External" /><Relationship Id="rId19" Type="http://schemas.openxmlformats.org/officeDocument/2006/relationships/hyperlink" Target="https://podminky.urs.cz/item/CS_URS_2021_02/62851024" TargetMode="External" /><Relationship Id="rId20" Type="http://schemas.openxmlformats.org/officeDocument/2006/relationships/hyperlink" Target="https://podminky.urs.cz/item/CS_URS_2021_02/712811101" TargetMode="External" /><Relationship Id="rId21" Type="http://schemas.openxmlformats.org/officeDocument/2006/relationships/hyperlink" Target="https://podminky.urs.cz/item/CS_URS_2021_02/11163153" TargetMode="External" /><Relationship Id="rId22" Type="http://schemas.openxmlformats.org/officeDocument/2006/relationships/hyperlink" Target="https://podminky.urs.cz/item/CS_URS_2021_02/712841559" TargetMode="External" /><Relationship Id="rId23" Type="http://schemas.openxmlformats.org/officeDocument/2006/relationships/hyperlink" Target="https://podminky.urs.cz/item/CS_URS_2021_02/62853003" TargetMode="External" /><Relationship Id="rId24" Type="http://schemas.openxmlformats.org/officeDocument/2006/relationships/hyperlink" Target="https://podminky.urs.cz/item/CS_URS_2021_02/712841559" TargetMode="External" /><Relationship Id="rId25" Type="http://schemas.openxmlformats.org/officeDocument/2006/relationships/hyperlink" Target="https://podminky.urs.cz/item/CS_URS_2021_02/62855017" TargetMode="External" /><Relationship Id="rId26" Type="http://schemas.openxmlformats.org/officeDocument/2006/relationships/hyperlink" Target="https://podminky.urs.cz/item/CS_URS_2021_02/998712201" TargetMode="External" /><Relationship Id="rId27" Type="http://schemas.openxmlformats.org/officeDocument/2006/relationships/hyperlink" Target="https://podminky.urs.cz/item/CS_URS_2021_02/713141212" TargetMode="External" /><Relationship Id="rId28" Type="http://schemas.openxmlformats.org/officeDocument/2006/relationships/hyperlink" Target="https://podminky.urs.cz/item/CS_URS_2021_02/63152005" TargetMode="External" /><Relationship Id="rId29" Type="http://schemas.openxmlformats.org/officeDocument/2006/relationships/hyperlink" Target="https://podminky.urs.cz/item/CS_URS_2021_02/713190833" TargetMode="External" /><Relationship Id="rId30" Type="http://schemas.openxmlformats.org/officeDocument/2006/relationships/hyperlink" Target="https://podminky.urs.cz/item/CS_URS_2021_02/998713201" TargetMode="External" /><Relationship Id="rId31" Type="http://schemas.openxmlformats.org/officeDocument/2006/relationships/hyperlink" Target="https://podminky.urs.cz/item/CS_URS_2021_02/721210823" TargetMode="External" /><Relationship Id="rId32" Type="http://schemas.openxmlformats.org/officeDocument/2006/relationships/hyperlink" Target="https://podminky.urs.cz/item/CS_URS_2021_02/721239114" TargetMode="External" /><Relationship Id="rId33" Type="http://schemas.openxmlformats.org/officeDocument/2006/relationships/hyperlink" Target="https://podminky.urs.cz/item/CS_URS_2021_02/56231126" TargetMode="External" /><Relationship Id="rId34" Type="http://schemas.openxmlformats.org/officeDocument/2006/relationships/hyperlink" Target="https://podminky.urs.cz/item/CS_URS_2021_02/998721201" TargetMode="External" /><Relationship Id="rId35" Type="http://schemas.openxmlformats.org/officeDocument/2006/relationships/hyperlink" Target="https://podminky.urs.cz/item/CS_URS_2021_02/741420001" TargetMode="External" /><Relationship Id="rId36" Type="http://schemas.openxmlformats.org/officeDocument/2006/relationships/hyperlink" Target="https://podminky.urs.cz/item/CS_URS_2021_02/35442252" TargetMode="External" /><Relationship Id="rId37" Type="http://schemas.openxmlformats.org/officeDocument/2006/relationships/hyperlink" Target="https://podminky.urs.cz/item/CS_URS_2021_02/741421823" TargetMode="External" /><Relationship Id="rId38" Type="http://schemas.openxmlformats.org/officeDocument/2006/relationships/hyperlink" Target="https://podminky.urs.cz/item/CS_URS_2021_02/741421855" TargetMode="External" /><Relationship Id="rId39" Type="http://schemas.openxmlformats.org/officeDocument/2006/relationships/hyperlink" Target="https://podminky.urs.cz/item/CS_URS_2021_02/741810001" TargetMode="External" /><Relationship Id="rId40" Type="http://schemas.openxmlformats.org/officeDocument/2006/relationships/hyperlink" Target="https://podminky.urs.cz/item/CS_URS_2021_02/998741201" TargetMode="External" /><Relationship Id="rId41" Type="http://schemas.openxmlformats.org/officeDocument/2006/relationships/hyperlink" Target="https://podminky.urs.cz/item/CS_URS_2021_02/742410801" TargetMode="External" /><Relationship Id="rId42" Type="http://schemas.openxmlformats.org/officeDocument/2006/relationships/hyperlink" Target="https://podminky.urs.cz/item/CS_URS_2021_02/998742201" TargetMode="External" /><Relationship Id="rId43" Type="http://schemas.openxmlformats.org/officeDocument/2006/relationships/hyperlink" Target="https://podminky.urs.cz/item/CS_URS_2021_02/762341670" TargetMode="External" /><Relationship Id="rId44" Type="http://schemas.openxmlformats.org/officeDocument/2006/relationships/hyperlink" Target="https://podminky.urs.cz/item/CS_URS_2021_02/60621154" TargetMode="External" /><Relationship Id="rId45" Type="http://schemas.openxmlformats.org/officeDocument/2006/relationships/hyperlink" Target="https://podminky.urs.cz/item/CS_URS_2021_02/762395000" TargetMode="External" /><Relationship Id="rId46" Type="http://schemas.openxmlformats.org/officeDocument/2006/relationships/hyperlink" Target="https://podminky.urs.cz/item/CS_URS_2021_02/998762201" TargetMode="External" /><Relationship Id="rId47" Type="http://schemas.openxmlformats.org/officeDocument/2006/relationships/hyperlink" Target="https://podminky.urs.cz/item/CS_URS_2021_02/764002841" TargetMode="External" /><Relationship Id="rId48" Type="http://schemas.openxmlformats.org/officeDocument/2006/relationships/hyperlink" Target="https://podminky.urs.cz/item/CS_URS_2021_02/764212430" TargetMode="External" /><Relationship Id="rId49" Type="http://schemas.openxmlformats.org/officeDocument/2006/relationships/hyperlink" Target="https://podminky.urs.cz/item/CS_URS_2021_02/764214605" TargetMode="External" /><Relationship Id="rId50" Type="http://schemas.openxmlformats.org/officeDocument/2006/relationships/hyperlink" Target="https://podminky.urs.cz/item/CS_URS_2021_02/764214606" TargetMode="External" /><Relationship Id="rId51" Type="http://schemas.openxmlformats.org/officeDocument/2006/relationships/hyperlink" Target="https://podminky.urs.cz/item/CS_URS_2021_02/764215646" TargetMode="External" /><Relationship Id="rId52" Type="http://schemas.openxmlformats.org/officeDocument/2006/relationships/hyperlink" Target="https://podminky.urs.cz/item/CS_URS_2021_02/998764201" TargetMode="External" /><Relationship Id="rId53" Type="http://schemas.openxmlformats.org/officeDocument/2006/relationships/hyperlink" Target="https://podminky.urs.cz/item/CS_URS_2021_02/030001000" TargetMode="External" /><Relationship Id="rId54" Type="http://schemas.openxmlformats.org/officeDocument/2006/relationships/hyperlink" Target="https://podminky.urs.cz/item/CS_URS_2021_02/041103000" TargetMode="External" /><Relationship Id="rId55" Type="http://schemas.openxmlformats.org/officeDocument/2006/relationships/hyperlink" Target="https://podminky.urs.cz/item/CS_URS_2021_02/061002000" TargetMode="External" /><Relationship Id="rId56" Type="http://schemas.openxmlformats.org/officeDocument/2006/relationships/hyperlink" Target="https://podminky.urs.cz/item/CS_URS_2021_02/065002000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20210627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Projektová dokumentace opravy ploché střechy Žižkovo údolí 276/6 v Bílině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Žižkovo údolí 276/6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22. 6. 2021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Bílina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DEKPROJEKT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'SO-01 - Architektonicko-s...'!J30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'SO-01 - Architektonicko-s...'!P96</f>
        <v>0</v>
      </c>
      <c r="AV55" s="121">
        <f>'SO-01 - Architektonicko-s...'!J33</f>
        <v>0</v>
      </c>
      <c r="AW55" s="121">
        <f>'SO-01 - Architektonicko-s...'!J34</f>
        <v>0</v>
      </c>
      <c r="AX55" s="121">
        <f>'SO-01 - Architektonicko-s...'!J35</f>
        <v>0</v>
      </c>
      <c r="AY55" s="121">
        <f>'SO-01 - Architektonicko-s...'!J36</f>
        <v>0</v>
      </c>
      <c r="AZ55" s="121">
        <f>'SO-01 - Architektonicko-s...'!F33</f>
        <v>0</v>
      </c>
      <c r="BA55" s="121">
        <f>'SO-01 - Architektonicko-s...'!F34</f>
        <v>0</v>
      </c>
      <c r="BB55" s="121">
        <f>'SO-01 - Architektonicko-s...'!F35</f>
        <v>0</v>
      </c>
      <c r="BC55" s="121">
        <f>'SO-01 - Architektonicko-s...'!F36</f>
        <v>0</v>
      </c>
      <c r="BD55" s="123">
        <f>'SO-01 - Architektonicko-s...'!F37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86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YY5BacRg98f5X7F/vIE7QjF40MYG2tdW8aof+XDNmVd9ouF6Ehxhc1imoVODNjxQL+EnE6GV/d7wo5BRR6WIuA==" hashValue="T2CGtfPJifz7eZfJssIBTw21DSR8ta1KzJDNFB7K889vCmInn6Q2ouGfWENKskV8ZYEpZ8nwMbsevGmylPFWC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-01 - Architektonicko-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86</v>
      </c>
    </row>
    <row r="4" s="1" customFormat="1" ht="24.96" customHeight="1">
      <c r="B4" s="21"/>
      <c r="D4" s="127" t="s">
        <v>87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Projektová dokumentace opravy ploché střechy Žižkovo údolí 276/6 v Bílině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88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89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22. 6. 2021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30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31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33</v>
      </c>
      <c r="E20" s="39"/>
      <c r="F20" s="39"/>
      <c r="G20" s="39"/>
      <c r="H20" s="39"/>
      <c r="I20" s="129" t="s">
        <v>26</v>
      </c>
      <c r="J20" s="133" t="str">
        <f>IF('Rekapitulace stavby'!AN16="","",'Rekapitulace stavby'!AN16)</f>
        <v/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tr">
        <f>IF('Rekapitulace stavby'!E17="","",'Rekapitulace stavby'!E17)</f>
        <v xml:space="preserve"> </v>
      </c>
      <c r="F21" s="39"/>
      <c r="G21" s="39"/>
      <c r="H21" s="39"/>
      <c r="I21" s="129" t="s">
        <v>29</v>
      </c>
      <c r="J21" s="133" t="str">
        <f>IF('Rekapitulace stavby'!AN17="","",'Rekapitulace stavby'!AN17)</f>
        <v/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36</v>
      </c>
      <c r="E23" s="39"/>
      <c r="F23" s="39"/>
      <c r="G23" s="39"/>
      <c r="H23" s="39"/>
      <c r="I23" s="129" t="s">
        <v>26</v>
      </c>
      <c r="J23" s="133" t="s">
        <v>37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38</v>
      </c>
      <c r="F24" s="39"/>
      <c r="G24" s="39"/>
      <c r="H24" s="39"/>
      <c r="I24" s="129" t="s">
        <v>29</v>
      </c>
      <c r="J24" s="133" t="s">
        <v>39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40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42</v>
      </c>
      <c r="E30" s="39"/>
      <c r="F30" s="39"/>
      <c r="G30" s="39"/>
      <c r="H30" s="39"/>
      <c r="I30" s="39"/>
      <c r="J30" s="141">
        <f>ROUND(J96,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44</v>
      </c>
      <c r="G32" s="39"/>
      <c r="H32" s="39"/>
      <c r="I32" s="142" t="s">
        <v>43</v>
      </c>
      <c r="J32" s="142" t="s">
        <v>45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46</v>
      </c>
      <c r="E33" s="129" t="s">
        <v>47</v>
      </c>
      <c r="F33" s="144">
        <f>ROUND((SUM(BE96:BE311)),  2)</f>
        <v>0</v>
      </c>
      <c r="G33" s="39"/>
      <c r="H33" s="39"/>
      <c r="I33" s="145">
        <v>0.20999999999999999</v>
      </c>
      <c r="J33" s="144">
        <f>ROUND(((SUM(BE96:BE311))*I33),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48</v>
      </c>
      <c r="F34" s="144">
        <f>ROUND((SUM(BF96:BF311)),  2)</f>
        <v>0</v>
      </c>
      <c r="G34" s="39"/>
      <c r="H34" s="39"/>
      <c r="I34" s="145">
        <v>0.14999999999999999</v>
      </c>
      <c r="J34" s="144">
        <f>ROUND(((SUM(BF96:BF311))*I34),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49</v>
      </c>
      <c r="F35" s="144">
        <f>ROUND((SUM(BG96:BG311)),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50</v>
      </c>
      <c r="F36" s="144">
        <f>ROUND((SUM(BH96:BH311)),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51</v>
      </c>
      <c r="F37" s="144">
        <f>ROUND((SUM(BI96:BI311)),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52</v>
      </c>
      <c r="E39" s="148"/>
      <c r="F39" s="148"/>
      <c r="G39" s="149" t="s">
        <v>53</v>
      </c>
      <c r="H39" s="150" t="s">
        <v>54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Projektová dokumentace opravy ploché střechy Žižkovo údolí 276/6 v Bílině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88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SO-01 - Architektonicko-stavební část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Žižkovo údolí 276/6</v>
      </c>
      <c r="G52" s="41"/>
      <c r="H52" s="41"/>
      <c r="I52" s="33" t="s">
        <v>23</v>
      </c>
      <c r="J52" s="73" t="str">
        <f>IF(J12="","",J12)</f>
        <v>22. 6. 2021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Bílina</v>
      </c>
      <c r="G54" s="41"/>
      <c r="H54" s="41"/>
      <c r="I54" s="33" t="s">
        <v>33</v>
      </c>
      <c r="J54" s="37" t="str">
        <f>E21</f>
        <v xml:space="preserve"> 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DEKPROJEKT s.r.o.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91</v>
      </c>
      <c r="D57" s="159"/>
      <c r="E57" s="159"/>
      <c r="F57" s="159"/>
      <c r="G57" s="159"/>
      <c r="H57" s="159"/>
      <c r="I57" s="159"/>
      <c r="J57" s="160" t="s">
        <v>92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74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62"/>
      <c r="C60" s="163"/>
      <c r="D60" s="164" t="s">
        <v>94</v>
      </c>
      <c r="E60" s="165"/>
      <c r="F60" s="165"/>
      <c r="G60" s="165"/>
      <c r="H60" s="165"/>
      <c r="I60" s="165"/>
      <c r="J60" s="166">
        <f>J97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95</v>
      </c>
      <c r="E61" s="171"/>
      <c r="F61" s="171"/>
      <c r="G61" s="171"/>
      <c r="H61" s="171"/>
      <c r="I61" s="171"/>
      <c r="J61" s="172">
        <f>J98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96</v>
      </c>
      <c r="E62" s="171"/>
      <c r="F62" s="171"/>
      <c r="G62" s="171"/>
      <c r="H62" s="171"/>
      <c r="I62" s="171"/>
      <c r="J62" s="172">
        <f>J103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97</v>
      </c>
      <c r="E63" s="171"/>
      <c r="F63" s="171"/>
      <c r="G63" s="171"/>
      <c r="H63" s="171"/>
      <c r="I63" s="171"/>
      <c r="J63" s="172">
        <f>J108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98</v>
      </c>
      <c r="E64" s="171"/>
      <c r="F64" s="171"/>
      <c r="G64" s="171"/>
      <c r="H64" s="171"/>
      <c r="I64" s="171"/>
      <c r="J64" s="172">
        <f>J124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2"/>
      <c r="C65" s="163"/>
      <c r="D65" s="164" t="s">
        <v>99</v>
      </c>
      <c r="E65" s="165"/>
      <c r="F65" s="165"/>
      <c r="G65" s="165"/>
      <c r="H65" s="165"/>
      <c r="I65" s="165"/>
      <c r="J65" s="166">
        <f>J127</f>
        <v>0</v>
      </c>
      <c r="K65" s="163"/>
      <c r="L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8"/>
      <c r="C66" s="169"/>
      <c r="D66" s="170" t="s">
        <v>100</v>
      </c>
      <c r="E66" s="171"/>
      <c r="F66" s="171"/>
      <c r="G66" s="171"/>
      <c r="H66" s="171"/>
      <c r="I66" s="171"/>
      <c r="J66" s="172">
        <f>J128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101</v>
      </c>
      <c r="E67" s="171"/>
      <c r="F67" s="171"/>
      <c r="G67" s="171"/>
      <c r="H67" s="171"/>
      <c r="I67" s="171"/>
      <c r="J67" s="172">
        <f>J201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102</v>
      </c>
      <c r="E68" s="171"/>
      <c r="F68" s="171"/>
      <c r="G68" s="171"/>
      <c r="H68" s="171"/>
      <c r="I68" s="171"/>
      <c r="J68" s="172">
        <f>J218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8"/>
      <c r="C69" s="169"/>
      <c r="D69" s="170" t="s">
        <v>103</v>
      </c>
      <c r="E69" s="171"/>
      <c r="F69" s="171"/>
      <c r="G69" s="171"/>
      <c r="H69" s="171"/>
      <c r="I69" s="171"/>
      <c r="J69" s="172">
        <f>J231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8"/>
      <c r="C70" s="169"/>
      <c r="D70" s="170" t="s">
        <v>104</v>
      </c>
      <c r="E70" s="171"/>
      <c r="F70" s="171"/>
      <c r="G70" s="171"/>
      <c r="H70" s="171"/>
      <c r="I70" s="171"/>
      <c r="J70" s="172">
        <f>J253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105</v>
      </c>
      <c r="E71" s="171"/>
      <c r="F71" s="171"/>
      <c r="G71" s="171"/>
      <c r="H71" s="171"/>
      <c r="I71" s="171"/>
      <c r="J71" s="172">
        <f>J260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8"/>
      <c r="C72" s="169"/>
      <c r="D72" s="170" t="s">
        <v>106</v>
      </c>
      <c r="E72" s="171"/>
      <c r="F72" s="171"/>
      <c r="G72" s="171"/>
      <c r="H72" s="171"/>
      <c r="I72" s="171"/>
      <c r="J72" s="172">
        <f>J276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2"/>
      <c r="C73" s="163"/>
      <c r="D73" s="164" t="s">
        <v>107</v>
      </c>
      <c r="E73" s="165"/>
      <c r="F73" s="165"/>
      <c r="G73" s="165"/>
      <c r="H73" s="165"/>
      <c r="I73" s="165"/>
      <c r="J73" s="166">
        <f>J298</f>
        <v>0</v>
      </c>
      <c r="K73" s="163"/>
      <c r="L73" s="167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68"/>
      <c r="C74" s="169"/>
      <c r="D74" s="170" t="s">
        <v>108</v>
      </c>
      <c r="E74" s="171"/>
      <c r="F74" s="171"/>
      <c r="G74" s="171"/>
      <c r="H74" s="171"/>
      <c r="I74" s="171"/>
      <c r="J74" s="172">
        <f>J299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8"/>
      <c r="C75" s="169"/>
      <c r="D75" s="170" t="s">
        <v>109</v>
      </c>
      <c r="E75" s="171"/>
      <c r="F75" s="171"/>
      <c r="G75" s="171"/>
      <c r="H75" s="171"/>
      <c r="I75" s="171"/>
      <c r="J75" s="172">
        <f>J303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8"/>
      <c r="C76" s="169"/>
      <c r="D76" s="170" t="s">
        <v>110</v>
      </c>
      <c r="E76" s="171"/>
      <c r="F76" s="171"/>
      <c r="G76" s="171"/>
      <c r="H76" s="171"/>
      <c r="I76" s="171"/>
      <c r="J76" s="172">
        <f>J306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111</v>
      </c>
      <c r="D83" s="41"/>
      <c r="E83" s="41"/>
      <c r="F83" s="41"/>
      <c r="G83" s="41"/>
      <c r="H83" s="41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57" t="str">
        <f>E7</f>
        <v>Projektová dokumentace opravy ploché střechy Žižkovo údolí 276/6 v Bílině</v>
      </c>
      <c r="F86" s="33"/>
      <c r="G86" s="33"/>
      <c r="H86" s="33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88</v>
      </c>
      <c r="D87" s="41"/>
      <c r="E87" s="41"/>
      <c r="F87" s="41"/>
      <c r="G87" s="41"/>
      <c r="H87" s="41"/>
      <c r="I87" s="41"/>
      <c r="J87" s="41"/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SO-01 - Architektonicko-stavební část</v>
      </c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Žižkovo údolí 276/6</v>
      </c>
      <c r="G90" s="41"/>
      <c r="H90" s="41"/>
      <c r="I90" s="33" t="s">
        <v>23</v>
      </c>
      <c r="J90" s="73" t="str">
        <f>IF(J12="","",J12)</f>
        <v>22. 6. 2021</v>
      </c>
      <c r="K90" s="41"/>
      <c r="L90" s="131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1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E15</f>
        <v>Město Bílina</v>
      </c>
      <c r="G92" s="41"/>
      <c r="H92" s="41"/>
      <c r="I92" s="33" t="s">
        <v>33</v>
      </c>
      <c r="J92" s="37" t="str">
        <f>E21</f>
        <v xml:space="preserve"> </v>
      </c>
      <c r="K92" s="41"/>
      <c r="L92" s="131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31</v>
      </c>
      <c r="D93" s="41"/>
      <c r="E93" s="41"/>
      <c r="F93" s="28" t="str">
        <f>IF(E18="","",E18)</f>
        <v>Vyplň údaj</v>
      </c>
      <c r="G93" s="41"/>
      <c r="H93" s="41"/>
      <c r="I93" s="33" t="s">
        <v>36</v>
      </c>
      <c r="J93" s="37" t="str">
        <f>E24</f>
        <v>DEKPROJEKT s.r.o.</v>
      </c>
      <c r="K93" s="41"/>
      <c r="L93" s="131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1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4"/>
      <c r="B95" s="175"/>
      <c r="C95" s="176" t="s">
        <v>112</v>
      </c>
      <c r="D95" s="177" t="s">
        <v>61</v>
      </c>
      <c r="E95" s="177" t="s">
        <v>57</v>
      </c>
      <c r="F95" s="177" t="s">
        <v>58</v>
      </c>
      <c r="G95" s="177" t="s">
        <v>113</v>
      </c>
      <c r="H95" s="177" t="s">
        <v>114</v>
      </c>
      <c r="I95" s="177" t="s">
        <v>115</v>
      </c>
      <c r="J95" s="177" t="s">
        <v>92</v>
      </c>
      <c r="K95" s="178" t="s">
        <v>116</v>
      </c>
      <c r="L95" s="179"/>
      <c r="M95" s="93" t="s">
        <v>19</v>
      </c>
      <c r="N95" s="94" t="s">
        <v>46</v>
      </c>
      <c r="O95" s="94" t="s">
        <v>117</v>
      </c>
      <c r="P95" s="94" t="s">
        <v>118</v>
      </c>
      <c r="Q95" s="94" t="s">
        <v>119</v>
      </c>
      <c r="R95" s="94" t="s">
        <v>120</v>
      </c>
      <c r="S95" s="94" t="s">
        <v>121</v>
      </c>
      <c r="T95" s="95" t="s">
        <v>122</v>
      </c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</row>
    <row r="96" s="2" customFormat="1" ht="22.8" customHeight="1">
      <c r="A96" s="39"/>
      <c r="B96" s="40"/>
      <c r="C96" s="100" t="s">
        <v>123</v>
      </c>
      <c r="D96" s="41"/>
      <c r="E96" s="41"/>
      <c r="F96" s="41"/>
      <c r="G96" s="41"/>
      <c r="H96" s="41"/>
      <c r="I96" s="41"/>
      <c r="J96" s="180">
        <f>BK96</f>
        <v>0</v>
      </c>
      <c r="K96" s="41"/>
      <c r="L96" s="45"/>
      <c r="M96" s="96"/>
      <c r="N96" s="181"/>
      <c r="O96" s="97"/>
      <c r="P96" s="182">
        <f>P97+P127+P298</f>
        <v>0</v>
      </c>
      <c r="Q96" s="97"/>
      <c r="R96" s="182">
        <f>R97+R127+R298</f>
        <v>6.8530568300000017</v>
      </c>
      <c r="S96" s="97"/>
      <c r="T96" s="183">
        <f>T97+T127+T298</f>
        <v>13.7512626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75</v>
      </c>
      <c r="AU96" s="18" t="s">
        <v>93</v>
      </c>
      <c r="BK96" s="184">
        <f>BK97+BK127+BK298</f>
        <v>0</v>
      </c>
    </row>
    <row r="97" s="12" customFormat="1" ht="25.92" customHeight="1">
      <c r="A97" s="12"/>
      <c r="B97" s="185"/>
      <c r="C97" s="186"/>
      <c r="D97" s="187" t="s">
        <v>75</v>
      </c>
      <c r="E97" s="188" t="s">
        <v>124</v>
      </c>
      <c r="F97" s="188" t="s">
        <v>125</v>
      </c>
      <c r="G97" s="186"/>
      <c r="H97" s="186"/>
      <c r="I97" s="189"/>
      <c r="J97" s="190">
        <f>BK97</f>
        <v>0</v>
      </c>
      <c r="K97" s="186"/>
      <c r="L97" s="191"/>
      <c r="M97" s="192"/>
      <c r="N97" s="193"/>
      <c r="O97" s="193"/>
      <c r="P97" s="194">
        <f>P98+P103+P108+P124</f>
        <v>0</v>
      </c>
      <c r="Q97" s="193"/>
      <c r="R97" s="194">
        <f>R98+R103+R108+R124</f>
        <v>1.4574500000000001</v>
      </c>
      <c r="S97" s="193"/>
      <c r="T97" s="195">
        <f>T98+T103+T108+T124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6" t="s">
        <v>84</v>
      </c>
      <c r="AT97" s="197" t="s">
        <v>75</v>
      </c>
      <c r="AU97" s="197" t="s">
        <v>76</v>
      </c>
      <c r="AY97" s="196" t="s">
        <v>126</v>
      </c>
      <c r="BK97" s="198">
        <f>BK98+BK103+BK108+BK124</f>
        <v>0</v>
      </c>
    </row>
    <row r="98" s="12" customFormat="1" ht="22.8" customHeight="1">
      <c r="A98" s="12"/>
      <c r="B98" s="185"/>
      <c r="C98" s="186"/>
      <c r="D98" s="187" t="s">
        <v>75</v>
      </c>
      <c r="E98" s="199" t="s">
        <v>127</v>
      </c>
      <c r="F98" s="199" t="s">
        <v>128</v>
      </c>
      <c r="G98" s="186"/>
      <c r="H98" s="186"/>
      <c r="I98" s="189"/>
      <c r="J98" s="200">
        <f>BK98</f>
        <v>0</v>
      </c>
      <c r="K98" s="186"/>
      <c r="L98" s="191"/>
      <c r="M98" s="192"/>
      <c r="N98" s="193"/>
      <c r="O98" s="193"/>
      <c r="P98" s="194">
        <f>SUM(P99:P102)</f>
        <v>0</v>
      </c>
      <c r="Q98" s="193"/>
      <c r="R98" s="194">
        <f>SUM(R99:R102)</f>
        <v>1.4574500000000001</v>
      </c>
      <c r="S98" s="193"/>
      <c r="T98" s="195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6" t="s">
        <v>84</v>
      </c>
      <c r="AT98" s="197" t="s">
        <v>75</v>
      </c>
      <c r="AU98" s="197" t="s">
        <v>84</v>
      </c>
      <c r="AY98" s="196" t="s">
        <v>126</v>
      </c>
      <c r="BK98" s="198">
        <f>SUM(BK99:BK102)</f>
        <v>0</v>
      </c>
    </row>
    <row r="99" s="2" customFormat="1" ht="16.5" customHeight="1">
      <c r="A99" s="39"/>
      <c r="B99" s="40"/>
      <c r="C99" s="201" t="s">
        <v>84</v>
      </c>
      <c r="D99" s="201" t="s">
        <v>129</v>
      </c>
      <c r="E99" s="202" t="s">
        <v>130</v>
      </c>
      <c r="F99" s="203" t="s">
        <v>131</v>
      </c>
      <c r="G99" s="204" t="s">
        <v>132</v>
      </c>
      <c r="H99" s="205">
        <v>29.149000000000001</v>
      </c>
      <c r="I99" s="206"/>
      <c r="J99" s="207">
        <f>ROUND(I99*H99,2)</f>
        <v>0</v>
      </c>
      <c r="K99" s="203" t="s">
        <v>133</v>
      </c>
      <c r="L99" s="45"/>
      <c r="M99" s="208" t="s">
        <v>19</v>
      </c>
      <c r="N99" s="209" t="s">
        <v>47</v>
      </c>
      <c r="O99" s="85"/>
      <c r="P99" s="210">
        <f>O99*H99</f>
        <v>0</v>
      </c>
      <c r="Q99" s="210">
        <v>0.050000000000000003</v>
      </c>
      <c r="R99" s="210">
        <f>Q99*H99</f>
        <v>1.4574500000000001</v>
      </c>
      <c r="S99" s="210">
        <v>0</v>
      </c>
      <c r="T99" s="211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2" t="s">
        <v>134</v>
      </c>
      <c r="AT99" s="212" t="s">
        <v>129</v>
      </c>
      <c r="AU99" s="212" t="s">
        <v>86</v>
      </c>
      <c r="AY99" s="18" t="s">
        <v>126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8" t="s">
        <v>84</v>
      </c>
      <c r="BK99" s="213">
        <f>ROUND(I99*H99,2)</f>
        <v>0</v>
      </c>
      <c r="BL99" s="18" t="s">
        <v>134</v>
      </c>
      <c r="BM99" s="212" t="s">
        <v>135</v>
      </c>
    </row>
    <row r="100" s="2" customFormat="1">
      <c r="A100" s="39"/>
      <c r="B100" s="40"/>
      <c r="C100" s="41"/>
      <c r="D100" s="214" t="s">
        <v>136</v>
      </c>
      <c r="E100" s="41"/>
      <c r="F100" s="215" t="s">
        <v>137</v>
      </c>
      <c r="G100" s="41"/>
      <c r="H100" s="41"/>
      <c r="I100" s="216"/>
      <c r="J100" s="41"/>
      <c r="K100" s="41"/>
      <c r="L100" s="45"/>
      <c r="M100" s="217"/>
      <c r="N100" s="21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136</v>
      </c>
      <c r="AU100" s="18" t="s">
        <v>86</v>
      </c>
    </row>
    <row r="101" s="13" customFormat="1">
      <c r="A101" s="13"/>
      <c r="B101" s="219"/>
      <c r="C101" s="220"/>
      <c r="D101" s="221" t="s">
        <v>138</v>
      </c>
      <c r="E101" s="222" t="s">
        <v>19</v>
      </c>
      <c r="F101" s="223" t="s">
        <v>139</v>
      </c>
      <c r="G101" s="220"/>
      <c r="H101" s="222" t="s">
        <v>19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138</v>
      </c>
      <c r="AU101" s="229" t="s">
        <v>86</v>
      </c>
      <c r="AV101" s="13" t="s">
        <v>84</v>
      </c>
      <c r="AW101" s="13" t="s">
        <v>35</v>
      </c>
      <c r="AX101" s="13" t="s">
        <v>76</v>
      </c>
      <c r="AY101" s="229" t="s">
        <v>126</v>
      </c>
    </row>
    <row r="102" s="14" customFormat="1">
      <c r="A102" s="14"/>
      <c r="B102" s="230"/>
      <c r="C102" s="231"/>
      <c r="D102" s="221" t="s">
        <v>138</v>
      </c>
      <c r="E102" s="232" t="s">
        <v>19</v>
      </c>
      <c r="F102" s="233" t="s">
        <v>140</v>
      </c>
      <c r="G102" s="231"/>
      <c r="H102" s="234">
        <v>29.149000000000001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138</v>
      </c>
      <c r="AU102" s="240" t="s">
        <v>86</v>
      </c>
      <c r="AV102" s="14" t="s">
        <v>86</v>
      </c>
      <c r="AW102" s="14" t="s">
        <v>35</v>
      </c>
      <c r="AX102" s="14" t="s">
        <v>84</v>
      </c>
      <c r="AY102" s="240" t="s">
        <v>126</v>
      </c>
    </row>
    <row r="103" s="12" customFormat="1" ht="22.8" customHeight="1">
      <c r="A103" s="12"/>
      <c r="B103" s="185"/>
      <c r="C103" s="186"/>
      <c r="D103" s="187" t="s">
        <v>75</v>
      </c>
      <c r="E103" s="199" t="s">
        <v>141</v>
      </c>
      <c r="F103" s="199" t="s">
        <v>142</v>
      </c>
      <c r="G103" s="186"/>
      <c r="H103" s="186"/>
      <c r="I103" s="189"/>
      <c r="J103" s="200">
        <f>BK103</f>
        <v>0</v>
      </c>
      <c r="K103" s="186"/>
      <c r="L103" s="191"/>
      <c r="M103" s="192"/>
      <c r="N103" s="193"/>
      <c r="O103" s="193"/>
      <c r="P103" s="194">
        <f>SUM(P104:P107)</f>
        <v>0</v>
      </c>
      <c r="Q103" s="193"/>
      <c r="R103" s="194">
        <f>SUM(R104:R107)</f>
        <v>0</v>
      </c>
      <c r="S103" s="193"/>
      <c r="T103" s="195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6" t="s">
        <v>84</v>
      </c>
      <c r="AT103" s="197" t="s">
        <v>75</v>
      </c>
      <c r="AU103" s="197" t="s">
        <v>84</v>
      </c>
      <c r="AY103" s="196" t="s">
        <v>126</v>
      </c>
      <c r="BK103" s="198">
        <f>SUM(BK104:BK107)</f>
        <v>0</v>
      </c>
    </row>
    <row r="104" s="2" customFormat="1" ht="21.75" customHeight="1">
      <c r="A104" s="39"/>
      <c r="B104" s="40"/>
      <c r="C104" s="201" t="s">
        <v>86</v>
      </c>
      <c r="D104" s="201" t="s">
        <v>129</v>
      </c>
      <c r="E104" s="202" t="s">
        <v>143</v>
      </c>
      <c r="F104" s="203" t="s">
        <v>144</v>
      </c>
      <c r="G104" s="204" t="s">
        <v>132</v>
      </c>
      <c r="H104" s="205">
        <v>291.48899999999998</v>
      </c>
      <c r="I104" s="206"/>
      <c r="J104" s="207">
        <f>ROUND(I104*H104,2)</f>
        <v>0</v>
      </c>
      <c r="K104" s="203" t="s">
        <v>133</v>
      </c>
      <c r="L104" s="45"/>
      <c r="M104" s="208" t="s">
        <v>19</v>
      </c>
      <c r="N104" s="209" t="s">
        <v>47</v>
      </c>
      <c r="O104" s="85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2" t="s">
        <v>134</v>
      </c>
      <c r="AT104" s="212" t="s">
        <v>129</v>
      </c>
      <c r="AU104" s="212" t="s">
        <v>86</v>
      </c>
      <c r="AY104" s="18" t="s">
        <v>126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8" t="s">
        <v>84</v>
      </c>
      <c r="BK104" s="213">
        <f>ROUND(I104*H104,2)</f>
        <v>0</v>
      </c>
      <c r="BL104" s="18" t="s">
        <v>134</v>
      </c>
      <c r="BM104" s="212" t="s">
        <v>145</v>
      </c>
    </row>
    <row r="105" s="2" customFormat="1">
      <c r="A105" s="39"/>
      <c r="B105" s="40"/>
      <c r="C105" s="41"/>
      <c r="D105" s="214" t="s">
        <v>136</v>
      </c>
      <c r="E105" s="41"/>
      <c r="F105" s="215" t="s">
        <v>146</v>
      </c>
      <c r="G105" s="41"/>
      <c r="H105" s="41"/>
      <c r="I105" s="216"/>
      <c r="J105" s="41"/>
      <c r="K105" s="41"/>
      <c r="L105" s="45"/>
      <c r="M105" s="217"/>
      <c r="N105" s="21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86</v>
      </c>
    </row>
    <row r="106" s="13" customFormat="1">
      <c r="A106" s="13"/>
      <c r="B106" s="219"/>
      <c r="C106" s="220"/>
      <c r="D106" s="221" t="s">
        <v>138</v>
      </c>
      <c r="E106" s="222" t="s">
        <v>19</v>
      </c>
      <c r="F106" s="223" t="s">
        <v>147</v>
      </c>
      <c r="G106" s="220"/>
      <c r="H106" s="222" t="s">
        <v>19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138</v>
      </c>
      <c r="AU106" s="229" t="s">
        <v>86</v>
      </c>
      <c r="AV106" s="13" t="s">
        <v>84</v>
      </c>
      <c r="AW106" s="13" t="s">
        <v>35</v>
      </c>
      <c r="AX106" s="13" t="s">
        <v>76</v>
      </c>
      <c r="AY106" s="229" t="s">
        <v>126</v>
      </c>
    </row>
    <row r="107" s="14" customFormat="1">
      <c r="A107" s="14"/>
      <c r="B107" s="230"/>
      <c r="C107" s="231"/>
      <c r="D107" s="221" t="s">
        <v>138</v>
      </c>
      <c r="E107" s="232" t="s">
        <v>19</v>
      </c>
      <c r="F107" s="233" t="s">
        <v>148</v>
      </c>
      <c r="G107" s="231"/>
      <c r="H107" s="234">
        <v>291.48899999999998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138</v>
      </c>
      <c r="AU107" s="240" t="s">
        <v>86</v>
      </c>
      <c r="AV107" s="14" t="s">
        <v>86</v>
      </c>
      <c r="AW107" s="14" t="s">
        <v>35</v>
      </c>
      <c r="AX107" s="14" t="s">
        <v>84</v>
      </c>
      <c r="AY107" s="240" t="s">
        <v>126</v>
      </c>
    </row>
    <row r="108" s="12" customFormat="1" ht="22.8" customHeight="1">
      <c r="A108" s="12"/>
      <c r="B108" s="185"/>
      <c r="C108" s="186"/>
      <c r="D108" s="187" t="s">
        <v>75</v>
      </c>
      <c r="E108" s="199" t="s">
        <v>149</v>
      </c>
      <c r="F108" s="199" t="s">
        <v>150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SUM(P109:P123)</f>
        <v>0</v>
      </c>
      <c r="Q108" s="193"/>
      <c r="R108" s="194">
        <f>SUM(R109:R123)</f>
        <v>0</v>
      </c>
      <c r="S108" s="193"/>
      <c r="T108" s="195">
        <f>SUM(T109:T123)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84</v>
      </c>
      <c r="AT108" s="197" t="s">
        <v>75</v>
      </c>
      <c r="AU108" s="197" t="s">
        <v>84</v>
      </c>
      <c r="AY108" s="196" t="s">
        <v>126</v>
      </c>
      <c r="BK108" s="198">
        <f>SUM(BK109:BK123)</f>
        <v>0</v>
      </c>
    </row>
    <row r="109" s="2" customFormat="1" ht="24.15" customHeight="1">
      <c r="A109" s="39"/>
      <c r="B109" s="40"/>
      <c r="C109" s="201" t="s">
        <v>151</v>
      </c>
      <c r="D109" s="201" t="s">
        <v>129</v>
      </c>
      <c r="E109" s="202" t="s">
        <v>152</v>
      </c>
      <c r="F109" s="203" t="s">
        <v>153</v>
      </c>
      <c r="G109" s="204" t="s">
        <v>154</v>
      </c>
      <c r="H109" s="205">
        <v>13.750999999999999</v>
      </c>
      <c r="I109" s="206"/>
      <c r="J109" s="207">
        <f>ROUND(I109*H109,2)</f>
        <v>0</v>
      </c>
      <c r="K109" s="203" t="s">
        <v>133</v>
      </c>
      <c r="L109" s="45"/>
      <c r="M109" s="208" t="s">
        <v>19</v>
      </c>
      <c r="N109" s="209" t="s">
        <v>47</v>
      </c>
      <c r="O109" s="85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2" t="s">
        <v>134</v>
      </c>
      <c r="AT109" s="212" t="s">
        <v>129</v>
      </c>
      <c r="AU109" s="212" t="s">
        <v>86</v>
      </c>
      <c r="AY109" s="18" t="s">
        <v>126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8" t="s">
        <v>84</v>
      </c>
      <c r="BK109" s="213">
        <f>ROUND(I109*H109,2)</f>
        <v>0</v>
      </c>
      <c r="BL109" s="18" t="s">
        <v>134</v>
      </c>
      <c r="BM109" s="212" t="s">
        <v>155</v>
      </c>
    </row>
    <row r="110" s="2" customFormat="1">
      <c r="A110" s="39"/>
      <c r="B110" s="40"/>
      <c r="C110" s="41"/>
      <c r="D110" s="214" t="s">
        <v>136</v>
      </c>
      <c r="E110" s="41"/>
      <c r="F110" s="215" t="s">
        <v>156</v>
      </c>
      <c r="G110" s="41"/>
      <c r="H110" s="41"/>
      <c r="I110" s="216"/>
      <c r="J110" s="41"/>
      <c r="K110" s="41"/>
      <c r="L110" s="45"/>
      <c r="M110" s="217"/>
      <c r="N110" s="21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136</v>
      </c>
      <c r="AU110" s="18" t="s">
        <v>86</v>
      </c>
    </row>
    <row r="111" s="2" customFormat="1" ht="21.75" customHeight="1">
      <c r="A111" s="39"/>
      <c r="B111" s="40"/>
      <c r="C111" s="201" t="s">
        <v>134</v>
      </c>
      <c r="D111" s="201" t="s">
        <v>129</v>
      </c>
      <c r="E111" s="202" t="s">
        <v>157</v>
      </c>
      <c r="F111" s="203" t="s">
        <v>158</v>
      </c>
      <c r="G111" s="204" t="s">
        <v>154</v>
      </c>
      <c r="H111" s="205">
        <v>13.750999999999999</v>
      </c>
      <c r="I111" s="206"/>
      <c r="J111" s="207">
        <f>ROUND(I111*H111,2)</f>
        <v>0</v>
      </c>
      <c r="K111" s="203" t="s">
        <v>133</v>
      </c>
      <c r="L111" s="45"/>
      <c r="M111" s="208" t="s">
        <v>19</v>
      </c>
      <c r="N111" s="209" t="s">
        <v>47</v>
      </c>
      <c r="O111" s="85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2" t="s">
        <v>134</v>
      </c>
      <c r="AT111" s="212" t="s">
        <v>129</v>
      </c>
      <c r="AU111" s="212" t="s">
        <v>86</v>
      </c>
      <c r="AY111" s="18" t="s">
        <v>126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8" t="s">
        <v>84</v>
      </c>
      <c r="BK111" s="213">
        <f>ROUND(I111*H111,2)</f>
        <v>0</v>
      </c>
      <c r="BL111" s="18" t="s">
        <v>134</v>
      </c>
      <c r="BM111" s="212" t="s">
        <v>159</v>
      </c>
    </row>
    <row r="112" s="2" customFormat="1">
      <c r="A112" s="39"/>
      <c r="B112" s="40"/>
      <c r="C112" s="41"/>
      <c r="D112" s="214" t="s">
        <v>136</v>
      </c>
      <c r="E112" s="41"/>
      <c r="F112" s="215" t="s">
        <v>160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86</v>
      </c>
    </row>
    <row r="113" s="2" customFormat="1" ht="24.15" customHeight="1">
      <c r="A113" s="39"/>
      <c r="B113" s="40"/>
      <c r="C113" s="201" t="s">
        <v>161</v>
      </c>
      <c r="D113" s="201" t="s">
        <v>129</v>
      </c>
      <c r="E113" s="202" t="s">
        <v>162</v>
      </c>
      <c r="F113" s="203" t="s">
        <v>163</v>
      </c>
      <c r="G113" s="204" t="s">
        <v>154</v>
      </c>
      <c r="H113" s="205">
        <v>261.26900000000001</v>
      </c>
      <c r="I113" s="206"/>
      <c r="J113" s="207">
        <f>ROUND(I113*H113,2)</f>
        <v>0</v>
      </c>
      <c r="K113" s="203" t="s">
        <v>133</v>
      </c>
      <c r="L113" s="45"/>
      <c r="M113" s="208" t="s">
        <v>19</v>
      </c>
      <c r="N113" s="209" t="s">
        <v>47</v>
      </c>
      <c r="O113" s="85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2" t="s">
        <v>134</v>
      </c>
      <c r="AT113" s="212" t="s">
        <v>129</v>
      </c>
      <c r="AU113" s="212" t="s">
        <v>86</v>
      </c>
      <c r="AY113" s="18" t="s">
        <v>126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8" t="s">
        <v>84</v>
      </c>
      <c r="BK113" s="213">
        <f>ROUND(I113*H113,2)</f>
        <v>0</v>
      </c>
      <c r="BL113" s="18" t="s">
        <v>134</v>
      </c>
      <c r="BM113" s="212" t="s">
        <v>164</v>
      </c>
    </row>
    <row r="114" s="2" customFormat="1">
      <c r="A114" s="39"/>
      <c r="B114" s="40"/>
      <c r="C114" s="41"/>
      <c r="D114" s="214" t="s">
        <v>136</v>
      </c>
      <c r="E114" s="41"/>
      <c r="F114" s="215" t="s">
        <v>165</v>
      </c>
      <c r="G114" s="41"/>
      <c r="H114" s="41"/>
      <c r="I114" s="216"/>
      <c r="J114" s="41"/>
      <c r="K114" s="41"/>
      <c r="L114" s="45"/>
      <c r="M114" s="217"/>
      <c r="N114" s="21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136</v>
      </c>
      <c r="AU114" s="18" t="s">
        <v>86</v>
      </c>
    </row>
    <row r="115" s="2" customFormat="1">
      <c r="A115" s="39"/>
      <c r="B115" s="40"/>
      <c r="C115" s="41"/>
      <c r="D115" s="221" t="s">
        <v>166</v>
      </c>
      <c r="E115" s="41"/>
      <c r="F115" s="241" t="s">
        <v>167</v>
      </c>
      <c r="G115" s="41"/>
      <c r="H115" s="41"/>
      <c r="I115" s="216"/>
      <c r="J115" s="41"/>
      <c r="K115" s="41"/>
      <c r="L115" s="45"/>
      <c r="M115" s="217"/>
      <c r="N115" s="21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166</v>
      </c>
      <c r="AU115" s="18" t="s">
        <v>86</v>
      </c>
    </row>
    <row r="116" s="14" customFormat="1">
      <c r="A116" s="14"/>
      <c r="B116" s="230"/>
      <c r="C116" s="231"/>
      <c r="D116" s="221" t="s">
        <v>138</v>
      </c>
      <c r="E116" s="231"/>
      <c r="F116" s="233" t="s">
        <v>168</v>
      </c>
      <c r="G116" s="231"/>
      <c r="H116" s="234">
        <v>261.26900000000001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138</v>
      </c>
      <c r="AU116" s="240" t="s">
        <v>86</v>
      </c>
      <c r="AV116" s="14" t="s">
        <v>86</v>
      </c>
      <c r="AW116" s="14" t="s">
        <v>4</v>
      </c>
      <c r="AX116" s="14" t="s">
        <v>84</v>
      </c>
      <c r="AY116" s="240" t="s">
        <v>126</v>
      </c>
    </row>
    <row r="117" s="2" customFormat="1" ht="24.15" customHeight="1">
      <c r="A117" s="39"/>
      <c r="B117" s="40"/>
      <c r="C117" s="201" t="s">
        <v>127</v>
      </c>
      <c r="D117" s="201" t="s">
        <v>129</v>
      </c>
      <c r="E117" s="202" t="s">
        <v>169</v>
      </c>
      <c r="F117" s="203" t="s">
        <v>170</v>
      </c>
      <c r="G117" s="204" t="s">
        <v>154</v>
      </c>
      <c r="H117" s="205">
        <v>0.34300000000000003</v>
      </c>
      <c r="I117" s="206"/>
      <c r="J117" s="207">
        <f>ROUND(I117*H117,2)</f>
        <v>0</v>
      </c>
      <c r="K117" s="203" t="s">
        <v>133</v>
      </c>
      <c r="L117" s="45"/>
      <c r="M117" s="208" t="s">
        <v>19</v>
      </c>
      <c r="N117" s="209" t="s">
        <v>47</v>
      </c>
      <c r="O117" s="85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2" t="s">
        <v>134</v>
      </c>
      <c r="AT117" s="212" t="s">
        <v>129</v>
      </c>
      <c r="AU117" s="212" t="s">
        <v>86</v>
      </c>
      <c r="AY117" s="18" t="s">
        <v>126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8" t="s">
        <v>84</v>
      </c>
      <c r="BK117" s="213">
        <f>ROUND(I117*H117,2)</f>
        <v>0</v>
      </c>
      <c r="BL117" s="18" t="s">
        <v>134</v>
      </c>
      <c r="BM117" s="212" t="s">
        <v>171</v>
      </c>
    </row>
    <row r="118" s="2" customFormat="1">
      <c r="A118" s="39"/>
      <c r="B118" s="40"/>
      <c r="C118" s="41"/>
      <c r="D118" s="214" t="s">
        <v>136</v>
      </c>
      <c r="E118" s="41"/>
      <c r="F118" s="215" t="s">
        <v>172</v>
      </c>
      <c r="G118" s="41"/>
      <c r="H118" s="41"/>
      <c r="I118" s="216"/>
      <c r="J118" s="41"/>
      <c r="K118" s="41"/>
      <c r="L118" s="45"/>
      <c r="M118" s="217"/>
      <c r="N118" s="21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86</v>
      </c>
    </row>
    <row r="119" s="14" customFormat="1">
      <c r="A119" s="14"/>
      <c r="B119" s="230"/>
      <c r="C119" s="231"/>
      <c r="D119" s="221" t="s">
        <v>138</v>
      </c>
      <c r="E119" s="232" t="s">
        <v>19</v>
      </c>
      <c r="F119" s="233" t="s">
        <v>173</v>
      </c>
      <c r="G119" s="231"/>
      <c r="H119" s="234">
        <v>0.34300000000000003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138</v>
      </c>
      <c r="AU119" s="240" t="s">
        <v>86</v>
      </c>
      <c r="AV119" s="14" t="s">
        <v>86</v>
      </c>
      <c r="AW119" s="14" t="s">
        <v>35</v>
      </c>
      <c r="AX119" s="14" t="s">
        <v>84</v>
      </c>
      <c r="AY119" s="240" t="s">
        <v>126</v>
      </c>
    </row>
    <row r="120" s="2" customFormat="1" ht="24.15" customHeight="1">
      <c r="A120" s="39"/>
      <c r="B120" s="40"/>
      <c r="C120" s="201" t="s">
        <v>174</v>
      </c>
      <c r="D120" s="201" t="s">
        <v>129</v>
      </c>
      <c r="E120" s="202" t="s">
        <v>175</v>
      </c>
      <c r="F120" s="203" t="s">
        <v>176</v>
      </c>
      <c r="G120" s="204" t="s">
        <v>154</v>
      </c>
      <c r="H120" s="205">
        <v>13.408</v>
      </c>
      <c r="I120" s="206"/>
      <c r="J120" s="207">
        <f>ROUND(I120*H120,2)</f>
        <v>0</v>
      </c>
      <c r="K120" s="203" t="s">
        <v>133</v>
      </c>
      <c r="L120" s="45"/>
      <c r="M120" s="208" t="s">
        <v>19</v>
      </c>
      <c r="N120" s="209" t="s">
        <v>47</v>
      </c>
      <c r="O120" s="85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2" t="s">
        <v>134</v>
      </c>
      <c r="AT120" s="212" t="s">
        <v>129</v>
      </c>
      <c r="AU120" s="212" t="s">
        <v>86</v>
      </c>
      <c r="AY120" s="18" t="s">
        <v>126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8" t="s">
        <v>84</v>
      </c>
      <c r="BK120" s="213">
        <f>ROUND(I120*H120,2)</f>
        <v>0</v>
      </c>
      <c r="BL120" s="18" t="s">
        <v>134</v>
      </c>
      <c r="BM120" s="212" t="s">
        <v>177</v>
      </c>
    </row>
    <row r="121" s="2" customFormat="1">
      <c r="A121" s="39"/>
      <c r="B121" s="40"/>
      <c r="C121" s="41"/>
      <c r="D121" s="214" t="s">
        <v>136</v>
      </c>
      <c r="E121" s="41"/>
      <c r="F121" s="215" t="s">
        <v>178</v>
      </c>
      <c r="G121" s="41"/>
      <c r="H121" s="41"/>
      <c r="I121" s="216"/>
      <c r="J121" s="41"/>
      <c r="K121" s="41"/>
      <c r="L121" s="45"/>
      <c r="M121" s="217"/>
      <c r="N121" s="218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86</v>
      </c>
    </row>
    <row r="122" s="13" customFormat="1">
      <c r="A122" s="13"/>
      <c r="B122" s="219"/>
      <c r="C122" s="220"/>
      <c r="D122" s="221" t="s">
        <v>138</v>
      </c>
      <c r="E122" s="222" t="s">
        <v>19</v>
      </c>
      <c r="F122" s="223" t="s">
        <v>179</v>
      </c>
      <c r="G122" s="220"/>
      <c r="H122" s="222" t="s">
        <v>19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138</v>
      </c>
      <c r="AU122" s="229" t="s">
        <v>86</v>
      </c>
      <c r="AV122" s="13" t="s">
        <v>84</v>
      </c>
      <c r="AW122" s="13" t="s">
        <v>35</v>
      </c>
      <c r="AX122" s="13" t="s">
        <v>76</v>
      </c>
      <c r="AY122" s="229" t="s">
        <v>126</v>
      </c>
    </row>
    <row r="123" s="14" customFormat="1">
      <c r="A123" s="14"/>
      <c r="B123" s="230"/>
      <c r="C123" s="231"/>
      <c r="D123" s="221" t="s">
        <v>138</v>
      </c>
      <c r="E123" s="232" t="s">
        <v>19</v>
      </c>
      <c r="F123" s="233" t="s">
        <v>180</v>
      </c>
      <c r="G123" s="231"/>
      <c r="H123" s="234">
        <v>13.408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138</v>
      </c>
      <c r="AU123" s="240" t="s">
        <v>86</v>
      </c>
      <c r="AV123" s="14" t="s">
        <v>86</v>
      </c>
      <c r="AW123" s="14" t="s">
        <v>35</v>
      </c>
      <c r="AX123" s="14" t="s">
        <v>84</v>
      </c>
      <c r="AY123" s="240" t="s">
        <v>126</v>
      </c>
    </row>
    <row r="124" s="12" customFormat="1" ht="22.8" customHeight="1">
      <c r="A124" s="12"/>
      <c r="B124" s="185"/>
      <c r="C124" s="186"/>
      <c r="D124" s="187" t="s">
        <v>75</v>
      </c>
      <c r="E124" s="199" t="s">
        <v>181</v>
      </c>
      <c r="F124" s="199" t="s">
        <v>182</v>
      </c>
      <c r="G124" s="186"/>
      <c r="H124" s="186"/>
      <c r="I124" s="189"/>
      <c r="J124" s="200">
        <f>BK124</f>
        <v>0</v>
      </c>
      <c r="K124" s="186"/>
      <c r="L124" s="191"/>
      <c r="M124" s="192"/>
      <c r="N124" s="193"/>
      <c r="O124" s="193"/>
      <c r="P124" s="194">
        <f>SUM(P125:P126)</f>
        <v>0</v>
      </c>
      <c r="Q124" s="193"/>
      <c r="R124" s="194">
        <f>SUM(R125:R126)</f>
        <v>0</v>
      </c>
      <c r="S124" s="193"/>
      <c r="T124" s="195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6" t="s">
        <v>84</v>
      </c>
      <c r="AT124" s="197" t="s">
        <v>75</v>
      </c>
      <c r="AU124" s="197" t="s">
        <v>84</v>
      </c>
      <c r="AY124" s="196" t="s">
        <v>126</v>
      </c>
      <c r="BK124" s="198">
        <f>SUM(BK125:BK126)</f>
        <v>0</v>
      </c>
    </row>
    <row r="125" s="2" customFormat="1" ht="33" customHeight="1">
      <c r="A125" s="39"/>
      <c r="B125" s="40"/>
      <c r="C125" s="201" t="s">
        <v>183</v>
      </c>
      <c r="D125" s="201" t="s">
        <v>129</v>
      </c>
      <c r="E125" s="202" t="s">
        <v>184</v>
      </c>
      <c r="F125" s="203" t="s">
        <v>185</v>
      </c>
      <c r="G125" s="204" t="s">
        <v>154</v>
      </c>
      <c r="H125" s="205">
        <v>1.4570000000000001</v>
      </c>
      <c r="I125" s="206"/>
      <c r="J125" s="207">
        <f>ROUND(I125*H125,2)</f>
        <v>0</v>
      </c>
      <c r="K125" s="203" t="s">
        <v>133</v>
      </c>
      <c r="L125" s="45"/>
      <c r="M125" s="208" t="s">
        <v>19</v>
      </c>
      <c r="N125" s="209" t="s">
        <v>47</v>
      </c>
      <c r="O125" s="85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2" t="s">
        <v>134</v>
      </c>
      <c r="AT125" s="212" t="s">
        <v>129</v>
      </c>
      <c r="AU125" s="212" t="s">
        <v>86</v>
      </c>
      <c r="AY125" s="18" t="s">
        <v>126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8" t="s">
        <v>84</v>
      </c>
      <c r="BK125" s="213">
        <f>ROUND(I125*H125,2)</f>
        <v>0</v>
      </c>
      <c r="BL125" s="18" t="s">
        <v>134</v>
      </c>
      <c r="BM125" s="212" t="s">
        <v>186</v>
      </c>
    </row>
    <row r="126" s="2" customFormat="1">
      <c r="A126" s="39"/>
      <c r="B126" s="40"/>
      <c r="C126" s="41"/>
      <c r="D126" s="214" t="s">
        <v>136</v>
      </c>
      <c r="E126" s="41"/>
      <c r="F126" s="215" t="s">
        <v>187</v>
      </c>
      <c r="G126" s="41"/>
      <c r="H126" s="41"/>
      <c r="I126" s="216"/>
      <c r="J126" s="41"/>
      <c r="K126" s="41"/>
      <c r="L126" s="45"/>
      <c r="M126" s="217"/>
      <c r="N126" s="218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136</v>
      </c>
      <c r="AU126" s="18" t="s">
        <v>86</v>
      </c>
    </row>
    <row r="127" s="12" customFormat="1" ht="25.92" customHeight="1">
      <c r="A127" s="12"/>
      <c r="B127" s="185"/>
      <c r="C127" s="186"/>
      <c r="D127" s="187" t="s">
        <v>75</v>
      </c>
      <c r="E127" s="188" t="s">
        <v>188</v>
      </c>
      <c r="F127" s="188" t="s">
        <v>189</v>
      </c>
      <c r="G127" s="186"/>
      <c r="H127" s="186"/>
      <c r="I127" s="189"/>
      <c r="J127" s="190">
        <f>BK127</f>
        <v>0</v>
      </c>
      <c r="K127" s="186"/>
      <c r="L127" s="191"/>
      <c r="M127" s="192"/>
      <c r="N127" s="193"/>
      <c r="O127" s="193"/>
      <c r="P127" s="194">
        <f>P128+P201+P218+P231+P253+P260+P276</f>
        <v>0</v>
      </c>
      <c r="Q127" s="193"/>
      <c r="R127" s="194">
        <f>R128+R201+R218+R231+R253+R260+R276</f>
        <v>5.3956068300000011</v>
      </c>
      <c r="S127" s="193"/>
      <c r="T127" s="195">
        <f>T128+T201+T218+T231+T253+T260+T276</f>
        <v>13.7512626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6" t="s">
        <v>86</v>
      </c>
      <c r="AT127" s="197" t="s">
        <v>75</v>
      </c>
      <c r="AU127" s="197" t="s">
        <v>76</v>
      </c>
      <c r="AY127" s="196" t="s">
        <v>126</v>
      </c>
      <c r="BK127" s="198">
        <f>BK128+BK201+BK218+BK231+BK253+BK260+BK276</f>
        <v>0</v>
      </c>
    </row>
    <row r="128" s="12" customFormat="1" ht="22.8" customHeight="1">
      <c r="A128" s="12"/>
      <c r="B128" s="185"/>
      <c r="C128" s="186"/>
      <c r="D128" s="187" t="s">
        <v>75</v>
      </c>
      <c r="E128" s="199" t="s">
        <v>190</v>
      </c>
      <c r="F128" s="199" t="s">
        <v>191</v>
      </c>
      <c r="G128" s="186"/>
      <c r="H128" s="186"/>
      <c r="I128" s="189"/>
      <c r="J128" s="200">
        <f>BK128</f>
        <v>0</v>
      </c>
      <c r="K128" s="186"/>
      <c r="L128" s="191"/>
      <c r="M128" s="192"/>
      <c r="N128" s="193"/>
      <c r="O128" s="193"/>
      <c r="P128" s="194">
        <f>SUM(P129:P200)</f>
        <v>0</v>
      </c>
      <c r="Q128" s="193"/>
      <c r="R128" s="194">
        <f>SUM(R129:R200)</f>
        <v>4.4590789600000003</v>
      </c>
      <c r="S128" s="193"/>
      <c r="T128" s="195">
        <f>SUM(T129:T200)</f>
        <v>13.408494000000001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6" t="s">
        <v>86</v>
      </c>
      <c r="AT128" s="197" t="s">
        <v>75</v>
      </c>
      <c r="AU128" s="197" t="s">
        <v>84</v>
      </c>
      <c r="AY128" s="196" t="s">
        <v>126</v>
      </c>
      <c r="BK128" s="198">
        <f>SUM(BK129:BK200)</f>
        <v>0</v>
      </c>
    </row>
    <row r="129" s="2" customFormat="1" ht="21.75" customHeight="1">
      <c r="A129" s="39"/>
      <c r="B129" s="40"/>
      <c r="C129" s="201" t="s">
        <v>141</v>
      </c>
      <c r="D129" s="201" t="s">
        <v>129</v>
      </c>
      <c r="E129" s="202" t="s">
        <v>192</v>
      </c>
      <c r="F129" s="203" t="s">
        <v>193</v>
      </c>
      <c r="G129" s="204" t="s">
        <v>132</v>
      </c>
      <c r="H129" s="205">
        <v>291.48899999999998</v>
      </c>
      <c r="I129" s="206"/>
      <c r="J129" s="207">
        <f>ROUND(I129*H129,2)</f>
        <v>0</v>
      </c>
      <c r="K129" s="203" t="s">
        <v>133</v>
      </c>
      <c r="L129" s="45"/>
      <c r="M129" s="208" t="s">
        <v>19</v>
      </c>
      <c r="N129" s="209" t="s">
        <v>47</v>
      </c>
      <c r="O129" s="85"/>
      <c r="P129" s="210">
        <f>O129*H129</f>
        <v>0</v>
      </c>
      <c r="Q129" s="210">
        <v>0</v>
      </c>
      <c r="R129" s="210">
        <f>Q129*H129</f>
        <v>0</v>
      </c>
      <c r="S129" s="210">
        <v>0.016500000000000001</v>
      </c>
      <c r="T129" s="211">
        <f>S129*H129</f>
        <v>4.8095685000000001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2" t="s">
        <v>194</v>
      </c>
      <c r="AT129" s="212" t="s">
        <v>129</v>
      </c>
      <c r="AU129" s="212" t="s">
        <v>86</v>
      </c>
      <c r="AY129" s="18" t="s">
        <v>126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8" t="s">
        <v>84</v>
      </c>
      <c r="BK129" s="213">
        <f>ROUND(I129*H129,2)</f>
        <v>0</v>
      </c>
      <c r="BL129" s="18" t="s">
        <v>194</v>
      </c>
      <c r="BM129" s="212" t="s">
        <v>195</v>
      </c>
    </row>
    <row r="130" s="2" customFormat="1">
      <c r="A130" s="39"/>
      <c r="B130" s="40"/>
      <c r="C130" s="41"/>
      <c r="D130" s="214" t="s">
        <v>136</v>
      </c>
      <c r="E130" s="41"/>
      <c r="F130" s="215" t="s">
        <v>196</v>
      </c>
      <c r="G130" s="41"/>
      <c r="H130" s="41"/>
      <c r="I130" s="216"/>
      <c r="J130" s="41"/>
      <c r="K130" s="41"/>
      <c r="L130" s="45"/>
      <c r="M130" s="217"/>
      <c r="N130" s="218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86</v>
      </c>
    </row>
    <row r="131" s="13" customFormat="1">
      <c r="A131" s="13"/>
      <c r="B131" s="219"/>
      <c r="C131" s="220"/>
      <c r="D131" s="221" t="s">
        <v>138</v>
      </c>
      <c r="E131" s="222" t="s">
        <v>19</v>
      </c>
      <c r="F131" s="223" t="s">
        <v>197</v>
      </c>
      <c r="G131" s="220"/>
      <c r="H131" s="222" t="s">
        <v>19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138</v>
      </c>
      <c r="AU131" s="229" t="s">
        <v>86</v>
      </c>
      <c r="AV131" s="13" t="s">
        <v>84</v>
      </c>
      <c r="AW131" s="13" t="s">
        <v>35</v>
      </c>
      <c r="AX131" s="13" t="s">
        <v>76</v>
      </c>
      <c r="AY131" s="229" t="s">
        <v>126</v>
      </c>
    </row>
    <row r="132" s="14" customFormat="1">
      <c r="A132" s="14"/>
      <c r="B132" s="230"/>
      <c r="C132" s="231"/>
      <c r="D132" s="221" t="s">
        <v>138</v>
      </c>
      <c r="E132" s="232" t="s">
        <v>19</v>
      </c>
      <c r="F132" s="233" t="s">
        <v>148</v>
      </c>
      <c r="G132" s="231"/>
      <c r="H132" s="234">
        <v>291.48899999999998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0" t="s">
        <v>138</v>
      </c>
      <c r="AU132" s="240" t="s">
        <v>86</v>
      </c>
      <c r="AV132" s="14" t="s">
        <v>86</v>
      </c>
      <c r="AW132" s="14" t="s">
        <v>35</v>
      </c>
      <c r="AX132" s="14" t="s">
        <v>84</v>
      </c>
      <c r="AY132" s="240" t="s">
        <v>126</v>
      </c>
    </row>
    <row r="133" s="2" customFormat="1" ht="24.15" customHeight="1">
      <c r="A133" s="39"/>
      <c r="B133" s="40"/>
      <c r="C133" s="201" t="s">
        <v>198</v>
      </c>
      <c r="D133" s="201" t="s">
        <v>129</v>
      </c>
      <c r="E133" s="202" t="s">
        <v>199</v>
      </c>
      <c r="F133" s="203" t="s">
        <v>200</v>
      </c>
      <c r="G133" s="204" t="s">
        <v>132</v>
      </c>
      <c r="H133" s="205">
        <v>1457.4449999999999</v>
      </c>
      <c r="I133" s="206"/>
      <c r="J133" s="207">
        <f>ROUND(I133*H133,2)</f>
        <v>0</v>
      </c>
      <c r="K133" s="203" t="s">
        <v>133</v>
      </c>
      <c r="L133" s="45"/>
      <c r="M133" s="208" t="s">
        <v>19</v>
      </c>
      <c r="N133" s="209" t="s">
        <v>47</v>
      </c>
      <c r="O133" s="85"/>
      <c r="P133" s="210">
        <f>O133*H133</f>
        <v>0</v>
      </c>
      <c r="Q133" s="210">
        <v>0</v>
      </c>
      <c r="R133" s="210">
        <f>Q133*H133</f>
        <v>0</v>
      </c>
      <c r="S133" s="210">
        <v>0.0054999999999999997</v>
      </c>
      <c r="T133" s="211">
        <f>S133*H133</f>
        <v>8.0159474999999993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2" t="s">
        <v>194</v>
      </c>
      <c r="AT133" s="212" t="s">
        <v>129</v>
      </c>
      <c r="AU133" s="212" t="s">
        <v>86</v>
      </c>
      <c r="AY133" s="18" t="s">
        <v>126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8" t="s">
        <v>84</v>
      </c>
      <c r="BK133" s="213">
        <f>ROUND(I133*H133,2)</f>
        <v>0</v>
      </c>
      <c r="BL133" s="18" t="s">
        <v>194</v>
      </c>
      <c r="BM133" s="212" t="s">
        <v>201</v>
      </c>
    </row>
    <row r="134" s="2" customFormat="1">
      <c r="A134" s="39"/>
      <c r="B134" s="40"/>
      <c r="C134" s="41"/>
      <c r="D134" s="214" t="s">
        <v>136</v>
      </c>
      <c r="E134" s="41"/>
      <c r="F134" s="215" t="s">
        <v>202</v>
      </c>
      <c r="G134" s="41"/>
      <c r="H134" s="41"/>
      <c r="I134" s="216"/>
      <c r="J134" s="41"/>
      <c r="K134" s="41"/>
      <c r="L134" s="45"/>
      <c r="M134" s="217"/>
      <c r="N134" s="218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136</v>
      </c>
      <c r="AU134" s="18" t="s">
        <v>86</v>
      </c>
    </row>
    <row r="135" s="13" customFormat="1">
      <c r="A135" s="13"/>
      <c r="B135" s="219"/>
      <c r="C135" s="220"/>
      <c r="D135" s="221" t="s">
        <v>138</v>
      </c>
      <c r="E135" s="222" t="s">
        <v>19</v>
      </c>
      <c r="F135" s="223" t="s">
        <v>197</v>
      </c>
      <c r="G135" s="220"/>
      <c r="H135" s="222" t="s">
        <v>19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138</v>
      </c>
      <c r="AU135" s="229" t="s">
        <v>86</v>
      </c>
      <c r="AV135" s="13" t="s">
        <v>84</v>
      </c>
      <c r="AW135" s="13" t="s">
        <v>35</v>
      </c>
      <c r="AX135" s="13" t="s">
        <v>76</v>
      </c>
      <c r="AY135" s="229" t="s">
        <v>126</v>
      </c>
    </row>
    <row r="136" s="13" customFormat="1">
      <c r="A136" s="13"/>
      <c r="B136" s="219"/>
      <c r="C136" s="220"/>
      <c r="D136" s="221" t="s">
        <v>138</v>
      </c>
      <c r="E136" s="222" t="s">
        <v>19</v>
      </c>
      <c r="F136" s="223" t="s">
        <v>203</v>
      </c>
      <c r="G136" s="220"/>
      <c r="H136" s="222" t="s">
        <v>19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138</v>
      </c>
      <c r="AU136" s="229" t="s">
        <v>86</v>
      </c>
      <c r="AV136" s="13" t="s">
        <v>84</v>
      </c>
      <c r="AW136" s="13" t="s">
        <v>35</v>
      </c>
      <c r="AX136" s="13" t="s">
        <v>76</v>
      </c>
      <c r="AY136" s="229" t="s">
        <v>126</v>
      </c>
    </row>
    <row r="137" s="14" customFormat="1">
      <c r="A137" s="14"/>
      <c r="B137" s="230"/>
      <c r="C137" s="231"/>
      <c r="D137" s="221" t="s">
        <v>138</v>
      </c>
      <c r="E137" s="232" t="s">
        <v>19</v>
      </c>
      <c r="F137" s="233" t="s">
        <v>204</v>
      </c>
      <c r="G137" s="231"/>
      <c r="H137" s="234">
        <v>1457.4449999999999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138</v>
      </c>
      <c r="AU137" s="240" t="s">
        <v>86</v>
      </c>
      <c r="AV137" s="14" t="s">
        <v>86</v>
      </c>
      <c r="AW137" s="14" t="s">
        <v>35</v>
      </c>
      <c r="AX137" s="14" t="s">
        <v>84</v>
      </c>
      <c r="AY137" s="240" t="s">
        <v>126</v>
      </c>
    </row>
    <row r="138" s="2" customFormat="1" ht="21.75" customHeight="1">
      <c r="A138" s="39"/>
      <c r="B138" s="40"/>
      <c r="C138" s="201" t="s">
        <v>205</v>
      </c>
      <c r="D138" s="201" t="s">
        <v>129</v>
      </c>
      <c r="E138" s="202" t="s">
        <v>206</v>
      </c>
      <c r="F138" s="203" t="s">
        <v>207</v>
      </c>
      <c r="G138" s="204" t="s">
        <v>132</v>
      </c>
      <c r="H138" s="205">
        <v>291.48899999999998</v>
      </c>
      <c r="I138" s="206"/>
      <c r="J138" s="207">
        <f>ROUND(I138*H138,2)</f>
        <v>0</v>
      </c>
      <c r="K138" s="203" t="s">
        <v>133</v>
      </c>
      <c r="L138" s="45"/>
      <c r="M138" s="208" t="s">
        <v>19</v>
      </c>
      <c r="N138" s="209" t="s">
        <v>47</v>
      </c>
      <c r="O138" s="85"/>
      <c r="P138" s="210">
        <f>O138*H138</f>
        <v>0</v>
      </c>
      <c r="Q138" s="210">
        <v>0</v>
      </c>
      <c r="R138" s="210">
        <f>Q138*H138</f>
        <v>0</v>
      </c>
      <c r="S138" s="210">
        <v>0.002</v>
      </c>
      <c r="T138" s="211">
        <f>S138*H138</f>
        <v>0.582978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2" t="s">
        <v>194</v>
      </c>
      <c r="AT138" s="212" t="s">
        <v>129</v>
      </c>
      <c r="AU138" s="212" t="s">
        <v>86</v>
      </c>
      <c r="AY138" s="18" t="s">
        <v>126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8" t="s">
        <v>84</v>
      </c>
      <c r="BK138" s="213">
        <f>ROUND(I138*H138,2)</f>
        <v>0</v>
      </c>
      <c r="BL138" s="18" t="s">
        <v>194</v>
      </c>
      <c r="BM138" s="212" t="s">
        <v>208</v>
      </c>
    </row>
    <row r="139" s="2" customFormat="1">
      <c r="A139" s="39"/>
      <c r="B139" s="40"/>
      <c r="C139" s="41"/>
      <c r="D139" s="214" t="s">
        <v>136</v>
      </c>
      <c r="E139" s="41"/>
      <c r="F139" s="215" t="s">
        <v>209</v>
      </c>
      <c r="G139" s="41"/>
      <c r="H139" s="41"/>
      <c r="I139" s="216"/>
      <c r="J139" s="41"/>
      <c r="K139" s="41"/>
      <c r="L139" s="45"/>
      <c r="M139" s="217"/>
      <c r="N139" s="218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86</v>
      </c>
    </row>
    <row r="140" s="13" customFormat="1">
      <c r="A140" s="13"/>
      <c r="B140" s="219"/>
      <c r="C140" s="220"/>
      <c r="D140" s="221" t="s">
        <v>138</v>
      </c>
      <c r="E140" s="222" t="s">
        <v>19</v>
      </c>
      <c r="F140" s="223" t="s">
        <v>147</v>
      </c>
      <c r="G140" s="220"/>
      <c r="H140" s="222" t="s">
        <v>19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9" t="s">
        <v>138</v>
      </c>
      <c r="AU140" s="229" t="s">
        <v>86</v>
      </c>
      <c r="AV140" s="13" t="s">
        <v>84</v>
      </c>
      <c r="AW140" s="13" t="s">
        <v>35</v>
      </c>
      <c r="AX140" s="13" t="s">
        <v>76</v>
      </c>
      <c r="AY140" s="229" t="s">
        <v>126</v>
      </c>
    </row>
    <row r="141" s="14" customFormat="1">
      <c r="A141" s="14"/>
      <c r="B141" s="230"/>
      <c r="C141" s="231"/>
      <c r="D141" s="221" t="s">
        <v>138</v>
      </c>
      <c r="E141" s="232" t="s">
        <v>19</v>
      </c>
      <c r="F141" s="233" t="s">
        <v>148</v>
      </c>
      <c r="G141" s="231"/>
      <c r="H141" s="234">
        <v>291.48899999999998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0" t="s">
        <v>138</v>
      </c>
      <c r="AU141" s="240" t="s">
        <v>86</v>
      </c>
      <c r="AV141" s="14" t="s">
        <v>86</v>
      </c>
      <c r="AW141" s="14" t="s">
        <v>35</v>
      </c>
      <c r="AX141" s="14" t="s">
        <v>84</v>
      </c>
      <c r="AY141" s="240" t="s">
        <v>126</v>
      </c>
    </row>
    <row r="142" s="2" customFormat="1" ht="24.15" customHeight="1">
      <c r="A142" s="39"/>
      <c r="B142" s="40"/>
      <c r="C142" s="201" t="s">
        <v>210</v>
      </c>
      <c r="D142" s="201" t="s">
        <v>129</v>
      </c>
      <c r="E142" s="202" t="s">
        <v>211</v>
      </c>
      <c r="F142" s="203" t="s">
        <v>212</v>
      </c>
      <c r="G142" s="204" t="s">
        <v>132</v>
      </c>
      <c r="H142" s="205">
        <v>265.99400000000003</v>
      </c>
      <c r="I142" s="206"/>
      <c r="J142" s="207">
        <f>ROUND(I142*H142,2)</f>
        <v>0</v>
      </c>
      <c r="K142" s="203" t="s">
        <v>133</v>
      </c>
      <c r="L142" s="45"/>
      <c r="M142" s="208" t="s">
        <v>19</v>
      </c>
      <c r="N142" s="209" t="s">
        <v>47</v>
      </c>
      <c r="O142" s="85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194</v>
      </c>
      <c r="AT142" s="212" t="s">
        <v>129</v>
      </c>
      <c r="AU142" s="212" t="s">
        <v>86</v>
      </c>
      <c r="AY142" s="18" t="s">
        <v>126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84</v>
      </c>
      <c r="BK142" s="213">
        <f>ROUND(I142*H142,2)</f>
        <v>0</v>
      </c>
      <c r="BL142" s="18" t="s">
        <v>194</v>
      </c>
      <c r="BM142" s="212" t="s">
        <v>213</v>
      </c>
    </row>
    <row r="143" s="2" customFormat="1">
      <c r="A143" s="39"/>
      <c r="B143" s="40"/>
      <c r="C143" s="41"/>
      <c r="D143" s="214" t="s">
        <v>136</v>
      </c>
      <c r="E143" s="41"/>
      <c r="F143" s="215" t="s">
        <v>214</v>
      </c>
      <c r="G143" s="41"/>
      <c r="H143" s="41"/>
      <c r="I143" s="216"/>
      <c r="J143" s="41"/>
      <c r="K143" s="41"/>
      <c r="L143" s="45"/>
      <c r="M143" s="217"/>
      <c r="N143" s="21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86</v>
      </c>
    </row>
    <row r="144" s="13" customFormat="1">
      <c r="A144" s="13"/>
      <c r="B144" s="219"/>
      <c r="C144" s="220"/>
      <c r="D144" s="221" t="s">
        <v>138</v>
      </c>
      <c r="E144" s="222" t="s">
        <v>19</v>
      </c>
      <c r="F144" s="223" t="s">
        <v>215</v>
      </c>
      <c r="G144" s="220"/>
      <c r="H144" s="222" t="s">
        <v>19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138</v>
      </c>
      <c r="AU144" s="229" t="s">
        <v>86</v>
      </c>
      <c r="AV144" s="13" t="s">
        <v>84</v>
      </c>
      <c r="AW144" s="13" t="s">
        <v>35</v>
      </c>
      <c r="AX144" s="13" t="s">
        <v>76</v>
      </c>
      <c r="AY144" s="229" t="s">
        <v>126</v>
      </c>
    </row>
    <row r="145" s="14" customFormat="1">
      <c r="A145" s="14"/>
      <c r="B145" s="230"/>
      <c r="C145" s="231"/>
      <c r="D145" s="221" t="s">
        <v>138</v>
      </c>
      <c r="E145" s="232" t="s">
        <v>19</v>
      </c>
      <c r="F145" s="233" t="s">
        <v>216</v>
      </c>
      <c r="G145" s="231"/>
      <c r="H145" s="234">
        <v>265.99400000000003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138</v>
      </c>
      <c r="AU145" s="240" t="s">
        <v>86</v>
      </c>
      <c r="AV145" s="14" t="s">
        <v>86</v>
      </c>
      <c r="AW145" s="14" t="s">
        <v>35</v>
      </c>
      <c r="AX145" s="14" t="s">
        <v>84</v>
      </c>
      <c r="AY145" s="240" t="s">
        <v>126</v>
      </c>
    </row>
    <row r="146" s="2" customFormat="1" ht="16.5" customHeight="1">
      <c r="A146" s="39"/>
      <c r="B146" s="40"/>
      <c r="C146" s="242" t="s">
        <v>217</v>
      </c>
      <c r="D146" s="242" t="s">
        <v>218</v>
      </c>
      <c r="E146" s="243" t="s">
        <v>219</v>
      </c>
      <c r="F146" s="244" t="s">
        <v>220</v>
      </c>
      <c r="G146" s="245" t="s">
        <v>221</v>
      </c>
      <c r="H146" s="246">
        <v>85.117999999999995</v>
      </c>
      <c r="I146" s="247"/>
      <c r="J146" s="248">
        <f>ROUND(I146*H146,2)</f>
        <v>0</v>
      </c>
      <c r="K146" s="244" t="s">
        <v>133</v>
      </c>
      <c r="L146" s="249"/>
      <c r="M146" s="250" t="s">
        <v>19</v>
      </c>
      <c r="N146" s="251" t="s">
        <v>47</v>
      </c>
      <c r="O146" s="85"/>
      <c r="P146" s="210">
        <f>O146*H146</f>
        <v>0</v>
      </c>
      <c r="Q146" s="210">
        <v>0.001</v>
      </c>
      <c r="R146" s="210">
        <f>Q146*H146</f>
        <v>0.085117999999999999</v>
      </c>
      <c r="S146" s="210">
        <v>0</v>
      </c>
      <c r="T146" s="21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2" t="s">
        <v>222</v>
      </c>
      <c r="AT146" s="212" t="s">
        <v>218</v>
      </c>
      <c r="AU146" s="212" t="s">
        <v>86</v>
      </c>
      <c r="AY146" s="18" t="s">
        <v>126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8" t="s">
        <v>84</v>
      </c>
      <c r="BK146" s="213">
        <f>ROUND(I146*H146,2)</f>
        <v>0</v>
      </c>
      <c r="BL146" s="18" t="s">
        <v>194</v>
      </c>
      <c r="BM146" s="212" t="s">
        <v>223</v>
      </c>
    </row>
    <row r="147" s="2" customFormat="1">
      <c r="A147" s="39"/>
      <c r="B147" s="40"/>
      <c r="C147" s="41"/>
      <c r="D147" s="214" t="s">
        <v>136</v>
      </c>
      <c r="E147" s="41"/>
      <c r="F147" s="215" t="s">
        <v>224</v>
      </c>
      <c r="G147" s="41"/>
      <c r="H147" s="41"/>
      <c r="I147" s="216"/>
      <c r="J147" s="41"/>
      <c r="K147" s="41"/>
      <c r="L147" s="45"/>
      <c r="M147" s="217"/>
      <c r="N147" s="218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136</v>
      </c>
      <c r="AU147" s="18" t="s">
        <v>86</v>
      </c>
    </row>
    <row r="148" s="14" customFormat="1">
      <c r="A148" s="14"/>
      <c r="B148" s="230"/>
      <c r="C148" s="231"/>
      <c r="D148" s="221" t="s">
        <v>138</v>
      </c>
      <c r="E148" s="231"/>
      <c r="F148" s="233" t="s">
        <v>225</v>
      </c>
      <c r="G148" s="231"/>
      <c r="H148" s="234">
        <v>85.117999999999995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0" t="s">
        <v>138</v>
      </c>
      <c r="AU148" s="240" t="s">
        <v>86</v>
      </c>
      <c r="AV148" s="14" t="s">
        <v>86</v>
      </c>
      <c r="AW148" s="14" t="s">
        <v>4</v>
      </c>
      <c r="AX148" s="14" t="s">
        <v>84</v>
      </c>
      <c r="AY148" s="240" t="s">
        <v>126</v>
      </c>
    </row>
    <row r="149" s="2" customFormat="1" ht="16.5" customHeight="1">
      <c r="A149" s="39"/>
      <c r="B149" s="40"/>
      <c r="C149" s="201" t="s">
        <v>226</v>
      </c>
      <c r="D149" s="201" t="s">
        <v>129</v>
      </c>
      <c r="E149" s="202" t="s">
        <v>227</v>
      </c>
      <c r="F149" s="203" t="s">
        <v>228</v>
      </c>
      <c r="G149" s="204" t="s">
        <v>132</v>
      </c>
      <c r="H149" s="205">
        <v>265.99400000000003</v>
      </c>
      <c r="I149" s="206"/>
      <c r="J149" s="207">
        <f>ROUND(I149*H149,2)</f>
        <v>0</v>
      </c>
      <c r="K149" s="203" t="s">
        <v>133</v>
      </c>
      <c r="L149" s="45"/>
      <c r="M149" s="208" t="s">
        <v>19</v>
      </c>
      <c r="N149" s="209" t="s">
        <v>47</v>
      </c>
      <c r="O149" s="85"/>
      <c r="P149" s="210">
        <f>O149*H149</f>
        <v>0</v>
      </c>
      <c r="Q149" s="210">
        <v>0.00088000000000000003</v>
      </c>
      <c r="R149" s="210">
        <f>Q149*H149</f>
        <v>0.23407472000000004</v>
      </c>
      <c r="S149" s="210">
        <v>0</v>
      </c>
      <c r="T149" s="21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2" t="s">
        <v>194</v>
      </c>
      <c r="AT149" s="212" t="s">
        <v>129</v>
      </c>
      <c r="AU149" s="212" t="s">
        <v>86</v>
      </c>
      <c r="AY149" s="18" t="s">
        <v>126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8" t="s">
        <v>84</v>
      </c>
      <c r="BK149" s="213">
        <f>ROUND(I149*H149,2)</f>
        <v>0</v>
      </c>
      <c r="BL149" s="18" t="s">
        <v>194</v>
      </c>
      <c r="BM149" s="212" t="s">
        <v>229</v>
      </c>
    </row>
    <row r="150" s="2" customFormat="1">
      <c r="A150" s="39"/>
      <c r="B150" s="40"/>
      <c r="C150" s="41"/>
      <c r="D150" s="214" t="s">
        <v>136</v>
      </c>
      <c r="E150" s="41"/>
      <c r="F150" s="215" t="s">
        <v>230</v>
      </c>
      <c r="G150" s="41"/>
      <c r="H150" s="41"/>
      <c r="I150" s="216"/>
      <c r="J150" s="41"/>
      <c r="K150" s="41"/>
      <c r="L150" s="45"/>
      <c r="M150" s="217"/>
      <c r="N150" s="21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136</v>
      </c>
      <c r="AU150" s="18" t="s">
        <v>86</v>
      </c>
    </row>
    <row r="151" s="13" customFormat="1">
      <c r="A151" s="13"/>
      <c r="B151" s="219"/>
      <c r="C151" s="220"/>
      <c r="D151" s="221" t="s">
        <v>138</v>
      </c>
      <c r="E151" s="222" t="s">
        <v>19</v>
      </c>
      <c r="F151" s="223" t="s">
        <v>215</v>
      </c>
      <c r="G151" s="220"/>
      <c r="H151" s="222" t="s">
        <v>19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9" t="s">
        <v>138</v>
      </c>
      <c r="AU151" s="229" t="s">
        <v>86</v>
      </c>
      <c r="AV151" s="13" t="s">
        <v>84</v>
      </c>
      <c r="AW151" s="13" t="s">
        <v>35</v>
      </c>
      <c r="AX151" s="13" t="s">
        <v>76</v>
      </c>
      <c r="AY151" s="229" t="s">
        <v>126</v>
      </c>
    </row>
    <row r="152" s="14" customFormat="1">
      <c r="A152" s="14"/>
      <c r="B152" s="230"/>
      <c r="C152" s="231"/>
      <c r="D152" s="221" t="s">
        <v>138</v>
      </c>
      <c r="E152" s="232" t="s">
        <v>19</v>
      </c>
      <c r="F152" s="233" t="s">
        <v>216</v>
      </c>
      <c r="G152" s="231"/>
      <c r="H152" s="234">
        <v>265.99400000000003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0" t="s">
        <v>138</v>
      </c>
      <c r="AU152" s="240" t="s">
        <v>86</v>
      </c>
      <c r="AV152" s="14" t="s">
        <v>86</v>
      </c>
      <c r="AW152" s="14" t="s">
        <v>35</v>
      </c>
      <c r="AX152" s="14" t="s">
        <v>84</v>
      </c>
      <c r="AY152" s="240" t="s">
        <v>126</v>
      </c>
    </row>
    <row r="153" s="2" customFormat="1" ht="24.15" customHeight="1">
      <c r="A153" s="39"/>
      <c r="B153" s="40"/>
      <c r="C153" s="242" t="s">
        <v>8</v>
      </c>
      <c r="D153" s="242" t="s">
        <v>218</v>
      </c>
      <c r="E153" s="243" t="s">
        <v>231</v>
      </c>
      <c r="F153" s="244" t="s">
        <v>232</v>
      </c>
      <c r="G153" s="245" t="s">
        <v>132</v>
      </c>
      <c r="H153" s="246">
        <v>310.01600000000002</v>
      </c>
      <c r="I153" s="247"/>
      <c r="J153" s="248">
        <f>ROUND(I153*H153,2)</f>
        <v>0</v>
      </c>
      <c r="K153" s="244" t="s">
        <v>133</v>
      </c>
      <c r="L153" s="249"/>
      <c r="M153" s="250" t="s">
        <v>19</v>
      </c>
      <c r="N153" s="251" t="s">
        <v>47</v>
      </c>
      <c r="O153" s="85"/>
      <c r="P153" s="210">
        <f>O153*H153</f>
        <v>0</v>
      </c>
      <c r="Q153" s="210">
        <v>0.0044000000000000003</v>
      </c>
      <c r="R153" s="210">
        <f>Q153*H153</f>
        <v>1.3640704000000001</v>
      </c>
      <c r="S153" s="210">
        <v>0</v>
      </c>
      <c r="T153" s="21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2" t="s">
        <v>222</v>
      </c>
      <c r="AT153" s="212" t="s">
        <v>218</v>
      </c>
      <c r="AU153" s="212" t="s">
        <v>86</v>
      </c>
      <c r="AY153" s="18" t="s">
        <v>126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8" t="s">
        <v>84</v>
      </c>
      <c r="BK153" s="213">
        <f>ROUND(I153*H153,2)</f>
        <v>0</v>
      </c>
      <c r="BL153" s="18" t="s">
        <v>194</v>
      </c>
      <c r="BM153" s="212" t="s">
        <v>233</v>
      </c>
    </row>
    <row r="154" s="2" customFormat="1">
      <c r="A154" s="39"/>
      <c r="B154" s="40"/>
      <c r="C154" s="41"/>
      <c r="D154" s="214" t="s">
        <v>136</v>
      </c>
      <c r="E154" s="41"/>
      <c r="F154" s="215" t="s">
        <v>234</v>
      </c>
      <c r="G154" s="41"/>
      <c r="H154" s="41"/>
      <c r="I154" s="216"/>
      <c r="J154" s="41"/>
      <c r="K154" s="41"/>
      <c r="L154" s="45"/>
      <c r="M154" s="217"/>
      <c r="N154" s="218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136</v>
      </c>
      <c r="AU154" s="18" t="s">
        <v>86</v>
      </c>
    </row>
    <row r="155" s="14" customFormat="1">
      <c r="A155" s="14"/>
      <c r="B155" s="230"/>
      <c r="C155" s="231"/>
      <c r="D155" s="221" t="s">
        <v>138</v>
      </c>
      <c r="E155" s="231"/>
      <c r="F155" s="233" t="s">
        <v>235</v>
      </c>
      <c r="G155" s="231"/>
      <c r="H155" s="234">
        <v>310.01600000000002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138</v>
      </c>
      <c r="AU155" s="240" t="s">
        <v>86</v>
      </c>
      <c r="AV155" s="14" t="s">
        <v>86</v>
      </c>
      <c r="AW155" s="14" t="s">
        <v>4</v>
      </c>
      <c r="AX155" s="14" t="s">
        <v>84</v>
      </c>
      <c r="AY155" s="240" t="s">
        <v>126</v>
      </c>
    </row>
    <row r="156" s="2" customFormat="1" ht="16.5" customHeight="1">
      <c r="A156" s="39"/>
      <c r="B156" s="40"/>
      <c r="C156" s="201" t="s">
        <v>194</v>
      </c>
      <c r="D156" s="201" t="s">
        <v>129</v>
      </c>
      <c r="E156" s="202" t="s">
        <v>227</v>
      </c>
      <c r="F156" s="203" t="s">
        <v>228</v>
      </c>
      <c r="G156" s="204" t="s">
        <v>132</v>
      </c>
      <c r="H156" s="205">
        <v>265.99400000000003</v>
      </c>
      <c r="I156" s="206"/>
      <c r="J156" s="207">
        <f>ROUND(I156*H156,2)</f>
        <v>0</v>
      </c>
      <c r="K156" s="203" t="s">
        <v>133</v>
      </c>
      <c r="L156" s="45"/>
      <c r="M156" s="208" t="s">
        <v>19</v>
      </c>
      <c r="N156" s="209" t="s">
        <v>47</v>
      </c>
      <c r="O156" s="85"/>
      <c r="P156" s="210">
        <f>O156*H156</f>
        <v>0</v>
      </c>
      <c r="Q156" s="210">
        <v>0.00088000000000000003</v>
      </c>
      <c r="R156" s="210">
        <f>Q156*H156</f>
        <v>0.23407472000000004</v>
      </c>
      <c r="S156" s="210">
        <v>0</v>
      </c>
      <c r="T156" s="21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2" t="s">
        <v>194</v>
      </c>
      <c r="AT156" s="212" t="s">
        <v>129</v>
      </c>
      <c r="AU156" s="212" t="s">
        <v>86</v>
      </c>
      <c r="AY156" s="18" t="s">
        <v>126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8" t="s">
        <v>84</v>
      </c>
      <c r="BK156" s="213">
        <f>ROUND(I156*H156,2)</f>
        <v>0</v>
      </c>
      <c r="BL156" s="18" t="s">
        <v>194</v>
      </c>
      <c r="BM156" s="212" t="s">
        <v>236</v>
      </c>
    </row>
    <row r="157" s="2" customFormat="1">
      <c r="A157" s="39"/>
      <c r="B157" s="40"/>
      <c r="C157" s="41"/>
      <c r="D157" s="214" t="s">
        <v>136</v>
      </c>
      <c r="E157" s="41"/>
      <c r="F157" s="215" t="s">
        <v>230</v>
      </c>
      <c r="G157" s="41"/>
      <c r="H157" s="41"/>
      <c r="I157" s="216"/>
      <c r="J157" s="41"/>
      <c r="K157" s="41"/>
      <c r="L157" s="45"/>
      <c r="M157" s="217"/>
      <c r="N157" s="218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136</v>
      </c>
      <c r="AU157" s="18" t="s">
        <v>86</v>
      </c>
    </row>
    <row r="158" s="13" customFormat="1">
      <c r="A158" s="13"/>
      <c r="B158" s="219"/>
      <c r="C158" s="220"/>
      <c r="D158" s="221" t="s">
        <v>138</v>
      </c>
      <c r="E158" s="222" t="s">
        <v>19</v>
      </c>
      <c r="F158" s="223" t="s">
        <v>215</v>
      </c>
      <c r="G158" s="220"/>
      <c r="H158" s="222" t="s">
        <v>19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138</v>
      </c>
      <c r="AU158" s="229" t="s">
        <v>86</v>
      </c>
      <c r="AV158" s="13" t="s">
        <v>84</v>
      </c>
      <c r="AW158" s="13" t="s">
        <v>35</v>
      </c>
      <c r="AX158" s="13" t="s">
        <v>76</v>
      </c>
      <c r="AY158" s="229" t="s">
        <v>126</v>
      </c>
    </row>
    <row r="159" s="14" customFormat="1">
      <c r="A159" s="14"/>
      <c r="B159" s="230"/>
      <c r="C159" s="231"/>
      <c r="D159" s="221" t="s">
        <v>138</v>
      </c>
      <c r="E159" s="232" t="s">
        <v>19</v>
      </c>
      <c r="F159" s="233" t="s">
        <v>216</v>
      </c>
      <c r="G159" s="231"/>
      <c r="H159" s="234">
        <v>265.99400000000003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138</v>
      </c>
      <c r="AU159" s="240" t="s">
        <v>86</v>
      </c>
      <c r="AV159" s="14" t="s">
        <v>86</v>
      </c>
      <c r="AW159" s="14" t="s">
        <v>35</v>
      </c>
      <c r="AX159" s="14" t="s">
        <v>84</v>
      </c>
      <c r="AY159" s="240" t="s">
        <v>126</v>
      </c>
    </row>
    <row r="160" s="2" customFormat="1" ht="24.15" customHeight="1">
      <c r="A160" s="39"/>
      <c r="B160" s="40"/>
      <c r="C160" s="242" t="s">
        <v>237</v>
      </c>
      <c r="D160" s="242" t="s">
        <v>218</v>
      </c>
      <c r="E160" s="243" t="s">
        <v>238</v>
      </c>
      <c r="F160" s="244" t="s">
        <v>239</v>
      </c>
      <c r="G160" s="245" t="s">
        <v>132</v>
      </c>
      <c r="H160" s="246">
        <v>310.01600000000002</v>
      </c>
      <c r="I160" s="247"/>
      <c r="J160" s="248">
        <f>ROUND(I160*H160,2)</f>
        <v>0</v>
      </c>
      <c r="K160" s="244" t="s">
        <v>133</v>
      </c>
      <c r="L160" s="249"/>
      <c r="M160" s="250" t="s">
        <v>19</v>
      </c>
      <c r="N160" s="251" t="s">
        <v>47</v>
      </c>
      <c r="O160" s="85"/>
      <c r="P160" s="210">
        <f>O160*H160</f>
        <v>0</v>
      </c>
      <c r="Q160" s="210">
        <v>0.0055399999999999998</v>
      </c>
      <c r="R160" s="210">
        <f>Q160*H160</f>
        <v>1.71748864</v>
      </c>
      <c r="S160" s="210">
        <v>0</v>
      </c>
      <c r="T160" s="21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2" t="s">
        <v>222</v>
      </c>
      <c r="AT160" s="212" t="s">
        <v>218</v>
      </c>
      <c r="AU160" s="212" t="s">
        <v>86</v>
      </c>
      <c r="AY160" s="18" t="s">
        <v>126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8" t="s">
        <v>84</v>
      </c>
      <c r="BK160" s="213">
        <f>ROUND(I160*H160,2)</f>
        <v>0</v>
      </c>
      <c r="BL160" s="18" t="s">
        <v>194</v>
      </c>
      <c r="BM160" s="212" t="s">
        <v>240</v>
      </c>
    </row>
    <row r="161" s="2" customFormat="1">
      <c r="A161" s="39"/>
      <c r="B161" s="40"/>
      <c r="C161" s="41"/>
      <c r="D161" s="214" t="s">
        <v>136</v>
      </c>
      <c r="E161" s="41"/>
      <c r="F161" s="215" t="s">
        <v>241</v>
      </c>
      <c r="G161" s="41"/>
      <c r="H161" s="41"/>
      <c r="I161" s="216"/>
      <c r="J161" s="41"/>
      <c r="K161" s="41"/>
      <c r="L161" s="45"/>
      <c r="M161" s="217"/>
      <c r="N161" s="218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136</v>
      </c>
      <c r="AU161" s="18" t="s">
        <v>86</v>
      </c>
    </row>
    <row r="162" s="14" customFormat="1">
      <c r="A162" s="14"/>
      <c r="B162" s="230"/>
      <c r="C162" s="231"/>
      <c r="D162" s="221" t="s">
        <v>138</v>
      </c>
      <c r="E162" s="231"/>
      <c r="F162" s="233" t="s">
        <v>235</v>
      </c>
      <c r="G162" s="231"/>
      <c r="H162" s="234">
        <v>310.01600000000002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138</v>
      </c>
      <c r="AU162" s="240" t="s">
        <v>86</v>
      </c>
      <c r="AV162" s="14" t="s">
        <v>86</v>
      </c>
      <c r="AW162" s="14" t="s">
        <v>4</v>
      </c>
      <c r="AX162" s="14" t="s">
        <v>84</v>
      </c>
      <c r="AY162" s="240" t="s">
        <v>126</v>
      </c>
    </row>
    <row r="163" s="2" customFormat="1" ht="33" customHeight="1">
      <c r="A163" s="39"/>
      <c r="B163" s="40"/>
      <c r="C163" s="201" t="s">
        <v>242</v>
      </c>
      <c r="D163" s="201" t="s">
        <v>129</v>
      </c>
      <c r="E163" s="202" t="s">
        <v>243</v>
      </c>
      <c r="F163" s="203" t="s">
        <v>244</v>
      </c>
      <c r="G163" s="204" t="s">
        <v>245</v>
      </c>
      <c r="H163" s="205">
        <v>3</v>
      </c>
      <c r="I163" s="206"/>
      <c r="J163" s="207">
        <f>ROUND(I163*H163,2)</f>
        <v>0</v>
      </c>
      <c r="K163" s="203" t="s">
        <v>133</v>
      </c>
      <c r="L163" s="45"/>
      <c r="M163" s="208" t="s">
        <v>19</v>
      </c>
      <c r="N163" s="209" t="s">
        <v>47</v>
      </c>
      <c r="O163" s="85"/>
      <c r="P163" s="210">
        <f>O163*H163</f>
        <v>0</v>
      </c>
      <c r="Q163" s="210">
        <v>0.00108</v>
      </c>
      <c r="R163" s="210">
        <f>Q163*H163</f>
        <v>0.0032399999999999998</v>
      </c>
      <c r="S163" s="210">
        <v>0</v>
      </c>
      <c r="T163" s="21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2" t="s">
        <v>194</v>
      </c>
      <c r="AT163" s="212" t="s">
        <v>129</v>
      </c>
      <c r="AU163" s="212" t="s">
        <v>86</v>
      </c>
      <c r="AY163" s="18" t="s">
        <v>126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8" t="s">
        <v>84</v>
      </c>
      <c r="BK163" s="213">
        <f>ROUND(I163*H163,2)</f>
        <v>0</v>
      </c>
      <c r="BL163" s="18" t="s">
        <v>194</v>
      </c>
      <c r="BM163" s="212" t="s">
        <v>246</v>
      </c>
    </row>
    <row r="164" s="2" customFormat="1">
      <c r="A164" s="39"/>
      <c r="B164" s="40"/>
      <c r="C164" s="41"/>
      <c r="D164" s="214" t="s">
        <v>136</v>
      </c>
      <c r="E164" s="41"/>
      <c r="F164" s="215" t="s">
        <v>247</v>
      </c>
      <c r="G164" s="41"/>
      <c r="H164" s="41"/>
      <c r="I164" s="216"/>
      <c r="J164" s="41"/>
      <c r="K164" s="41"/>
      <c r="L164" s="45"/>
      <c r="M164" s="217"/>
      <c r="N164" s="218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86</v>
      </c>
    </row>
    <row r="165" s="13" customFormat="1">
      <c r="A165" s="13"/>
      <c r="B165" s="219"/>
      <c r="C165" s="220"/>
      <c r="D165" s="221" t="s">
        <v>138</v>
      </c>
      <c r="E165" s="222" t="s">
        <v>19</v>
      </c>
      <c r="F165" s="223" t="s">
        <v>248</v>
      </c>
      <c r="G165" s="220"/>
      <c r="H165" s="222" t="s">
        <v>19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138</v>
      </c>
      <c r="AU165" s="229" t="s">
        <v>86</v>
      </c>
      <c r="AV165" s="13" t="s">
        <v>84</v>
      </c>
      <c r="AW165" s="13" t="s">
        <v>35</v>
      </c>
      <c r="AX165" s="13" t="s">
        <v>76</v>
      </c>
      <c r="AY165" s="229" t="s">
        <v>126</v>
      </c>
    </row>
    <row r="166" s="14" customFormat="1">
      <c r="A166" s="14"/>
      <c r="B166" s="230"/>
      <c r="C166" s="231"/>
      <c r="D166" s="221" t="s">
        <v>138</v>
      </c>
      <c r="E166" s="232" t="s">
        <v>19</v>
      </c>
      <c r="F166" s="233" t="s">
        <v>151</v>
      </c>
      <c r="G166" s="231"/>
      <c r="H166" s="234">
        <v>3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138</v>
      </c>
      <c r="AU166" s="240" t="s">
        <v>86</v>
      </c>
      <c r="AV166" s="14" t="s">
        <v>86</v>
      </c>
      <c r="AW166" s="14" t="s">
        <v>35</v>
      </c>
      <c r="AX166" s="14" t="s">
        <v>84</v>
      </c>
      <c r="AY166" s="240" t="s">
        <v>126</v>
      </c>
    </row>
    <row r="167" s="2" customFormat="1" ht="16.5" customHeight="1">
      <c r="A167" s="39"/>
      <c r="B167" s="40"/>
      <c r="C167" s="242" t="s">
        <v>249</v>
      </c>
      <c r="D167" s="242" t="s">
        <v>218</v>
      </c>
      <c r="E167" s="243" t="s">
        <v>250</v>
      </c>
      <c r="F167" s="244" t="s">
        <v>251</v>
      </c>
      <c r="G167" s="245" t="s">
        <v>245</v>
      </c>
      <c r="H167" s="246">
        <v>3</v>
      </c>
      <c r="I167" s="247"/>
      <c r="J167" s="248">
        <f>ROUND(I167*H167,2)</f>
        <v>0</v>
      </c>
      <c r="K167" s="244" t="s">
        <v>133</v>
      </c>
      <c r="L167" s="249"/>
      <c r="M167" s="250" t="s">
        <v>19</v>
      </c>
      <c r="N167" s="251" t="s">
        <v>47</v>
      </c>
      <c r="O167" s="85"/>
      <c r="P167" s="210">
        <f>O167*H167</f>
        <v>0</v>
      </c>
      <c r="Q167" s="210">
        <v>0.0029399999999999999</v>
      </c>
      <c r="R167" s="210">
        <f>Q167*H167</f>
        <v>0.0088199999999999997</v>
      </c>
      <c r="S167" s="210">
        <v>0</v>
      </c>
      <c r="T167" s="21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2" t="s">
        <v>222</v>
      </c>
      <c r="AT167" s="212" t="s">
        <v>218</v>
      </c>
      <c r="AU167" s="212" t="s">
        <v>86</v>
      </c>
      <c r="AY167" s="18" t="s">
        <v>126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8" t="s">
        <v>84</v>
      </c>
      <c r="BK167" s="213">
        <f>ROUND(I167*H167,2)</f>
        <v>0</v>
      </c>
      <c r="BL167" s="18" t="s">
        <v>194</v>
      </c>
      <c r="BM167" s="212" t="s">
        <v>252</v>
      </c>
    </row>
    <row r="168" s="2" customFormat="1">
      <c r="A168" s="39"/>
      <c r="B168" s="40"/>
      <c r="C168" s="41"/>
      <c r="D168" s="214" t="s">
        <v>136</v>
      </c>
      <c r="E168" s="41"/>
      <c r="F168" s="215" t="s">
        <v>253</v>
      </c>
      <c r="G168" s="41"/>
      <c r="H168" s="41"/>
      <c r="I168" s="216"/>
      <c r="J168" s="41"/>
      <c r="K168" s="41"/>
      <c r="L168" s="45"/>
      <c r="M168" s="217"/>
      <c r="N168" s="21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86</v>
      </c>
    </row>
    <row r="169" s="2" customFormat="1" ht="24.15" customHeight="1">
      <c r="A169" s="39"/>
      <c r="B169" s="40"/>
      <c r="C169" s="201" t="s">
        <v>254</v>
      </c>
      <c r="D169" s="201" t="s">
        <v>129</v>
      </c>
      <c r="E169" s="202" t="s">
        <v>255</v>
      </c>
      <c r="F169" s="203" t="s">
        <v>256</v>
      </c>
      <c r="G169" s="204" t="s">
        <v>132</v>
      </c>
      <c r="H169" s="205">
        <v>34.261000000000003</v>
      </c>
      <c r="I169" s="206"/>
      <c r="J169" s="207">
        <f>ROUND(I169*H169,2)</f>
        <v>0</v>
      </c>
      <c r="K169" s="203" t="s">
        <v>133</v>
      </c>
      <c r="L169" s="45"/>
      <c r="M169" s="208" t="s">
        <v>19</v>
      </c>
      <c r="N169" s="209" t="s">
        <v>47</v>
      </c>
      <c r="O169" s="85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2" t="s">
        <v>194</v>
      </c>
      <c r="AT169" s="212" t="s">
        <v>129</v>
      </c>
      <c r="AU169" s="212" t="s">
        <v>86</v>
      </c>
      <c r="AY169" s="18" t="s">
        <v>126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8" t="s">
        <v>84</v>
      </c>
      <c r="BK169" s="213">
        <f>ROUND(I169*H169,2)</f>
        <v>0</v>
      </c>
      <c r="BL169" s="18" t="s">
        <v>194</v>
      </c>
      <c r="BM169" s="212" t="s">
        <v>257</v>
      </c>
    </row>
    <row r="170" s="2" customFormat="1">
      <c r="A170" s="39"/>
      <c r="B170" s="40"/>
      <c r="C170" s="41"/>
      <c r="D170" s="214" t="s">
        <v>136</v>
      </c>
      <c r="E170" s="41"/>
      <c r="F170" s="215" t="s">
        <v>258</v>
      </c>
      <c r="G170" s="41"/>
      <c r="H170" s="41"/>
      <c r="I170" s="216"/>
      <c r="J170" s="41"/>
      <c r="K170" s="41"/>
      <c r="L170" s="45"/>
      <c r="M170" s="217"/>
      <c r="N170" s="218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136</v>
      </c>
      <c r="AU170" s="18" t="s">
        <v>86</v>
      </c>
    </row>
    <row r="171" s="13" customFormat="1">
      <c r="A171" s="13"/>
      <c r="B171" s="219"/>
      <c r="C171" s="220"/>
      <c r="D171" s="221" t="s">
        <v>138</v>
      </c>
      <c r="E171" s="222" t="s">
        <v>19</v>
      </c>
      <c r="F171" s="223" t="s">
        <v>259</v>
      </c>
      <c r="G171" s="220"/>
      <c r="H171" s="222" t="s">
        <v>19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138</v>
      </c>
      <c r="AU171" s="229" t="s">
        <v>86</v>
      </c>
      <c r="AV171" s="13" t="s">
        <v>84</v>
      </c>
      <c r="AW171" s="13" t="s">
        <v>35</v>
      </c>
      <c r="AX171" s="13" t="s">
        <v>76</v>
      </c>
      <c r="AY171" s="229" t="s">
        <v>126</v>
      </c>
    </row>
    <row r="172" s="14" customFormat="1">
      <c r="A172" s="14"/>
      <c r="B172" s="230"/>
      <c r="C172" s="231"/>
      <c r="D172" s="221" t="s">
        <v>138</v>
      </c>
      <c r="E172" s="232" t="s">
        <v>19</v>
      </c>
      <c r="F172" s="233" t="s">
        <v>260</v>
      </c>
      <c r="G172" s="231"/>
      <c r="H172" s="234">
        <v>31.852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138</v>
      </c>
      <c r="AU172" s="240" t="s">
        <v>86</v>
      </c>
      <c r="AV172" s="14" t="s">
        <v>86</v>
      </c>
      <c r="AW172" s="14" t="s">
        <v>35</v>
      </c>
      <c r="AX172" s="14" t="s">
        <v>76</v>
      </c>
      <c r="AY172" s="240" t="s">
        <v>126</v>
      </c>
    </row>
    <row r="173" s="13" customFormat="1">
      <c r="A173" s="13"/>
      <c r="B173" s="219"/>
      <c r="C173" s="220"/>
      <c r="D173" s="221" t="s">
        <v>138</v>
      </c>
      <c r="E173" s="222" t="s">
        <v>19</v>
      </c>
      <c r="F173" s="223" t="s">
        <v>261</v>
      </c>
      <c r="G173" s="220"/>
      <c r="H173" s="222" t="s">
        <v>19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138</v>
      </c>
      <c r="AU173" s="229" t="s">
        <v>86</v>
      </c>
      <c r="AV173" s="13" t="s">
        <v>84</v>
      </c>
      <c r="AW173" s="13" t="s">
        <v>35</v>
      </c>
      <c r="AX173" s="13" t="s">
        <v>76</v>
      </c>
      <c r="AY173" s="229" t="s">
        <v>126</v>
      </c>
    </row>
    <row r="174" s="14" customFormat="1">
      <c r="A174" s="14"/>
      <c r="B174" s="230"/>
      <c r="C174" s="231"/>
      <c r="D174" s="221" t="s">
        <v>138</v>
      </c>
      <c r="E174" s="232" t="s">
        <v>19</v>
      </c>
      <c r="F174" s="233" t="s">
        <v>262</v>
      </c>
      <c r="G174" s="231"/>
      <c r="H174" s="234">
        <v>2.4089999999999998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138</v>
      </c>
      <c r="AU174" s="240" t="s">
        <v>86</v>
      </c>
      <c r="AV174" s="14" t="s">
        <v>86</v>
      </c>
      <c r="AW174" s="14" t="s">
        <v>35</v>
      </c>
      <c r="AX174" s="14" t="s">
        <v>76</v>
      </c>
      <c r="AY174" s="240" t="s">
        <v>126</v>
      </c>
    </row>
    <row r="175" s="15" customFormat="1">
      <c r="A175" s="15"/>
      <c r="B175" s="252"/>
      <c r="C175" s="253"/>
      <c r="D175" s="221" t="s">
        <v>138</v>
      </c>
      <c r="E175" s="254" t="s">
        <v>19</v>
      </c>
      <c r="F175" s="255" t="s">
        <v>263</v>
      </c>
      <c r="G175" s="253"/>
      <c r="H175" s="256">
        <v>34.261000000000003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2" t="s">
        <v>138</v>
      </c>
      <c r="AU175" s="262" t="s">
        <v>86</v>
      </c>
      <c r="AV175" s="15" t="s">
        <v>134</v>
      </c>
      <c r="AW175" s="15" t="s">
        <v>35</v>
      </c>
      <c r="AX175" s="15" t="s">
        <v>84</v>
      </c>
      <c r="AY175" s="262" t="s">
        <v>126</v>
      </c>
    </row>
    <row r="176" s="2" customFormat="1" ht="16.5" customHeight="1">
      <c r="A176" s="39"/>
      <c r="B176" s="40"/>
      <c r="C176" s="242" t="s">
        <v>7</v>
      </c>
      <c r="D176" s="242" t="s">
        <v>218</v>
      </c>
      <c r="E176" s="243" t="s">
        <v>219</v>
      </c>
      <c r="F176" s="244" t="s">
        <v>220</v>
      </c>
      <c r="G176" s="245" t="s">
        <v>221</v>
      </c>
      <c r="H176" s="246">
        <v>11.991</v>
      </c>
      <c r="I176" s="247"/>
      <c r="J176" s="248">
        <f>ROUND(I176*H176,2)</f>
        <v>0</v>
      </c>
      <c r="K176" s="244" t="s">
        <v>133</v>
      </c>
      <c r="L176" s="249"/>
      <c r="M176" s="250" t="s">
        <v>19</v>
      </c>
      <c r="N176" s="251" t="s">
        <v>47</v>
      </c>
      <c r="O176" s="85"/>
      <c r="P176" s="210">
        <f>O176*H176</f>
        <v>0</v>
      </c>
      <c r="Q176" s="210">
        <v>0.001</v>
      </c>
      <c r="R176" s="210">
        <f>Q176*H176</f>
        <v>0.011991</v>
      </c>
      <c r="S176" s="210">
        <v>0</v>
      </c>
      <c r="T176" s="21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2" t="s">
        <v>222</v>
      </c>
      <c r="AT176" s="212" t="s">
        <v>218</v>
      </c>
      <c r="AU176" s="212" t="s">
        <v>86</v>
      </c>
      <c r="AY176" s="18" t="s">
        <v>126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8" t="s">
        <v>84</v>
      </c>
      <c r="BK176" s="213">
        <f>ROUND(I176*H176,2)</f>
        <v>0</v>
      </c>
      <c r="BL176" s="18" t="s">
        <v>194</v>
      </c>
      <c r="BM176" s="212" t="s">
        <v>264</v>
      </c>
    </row>
    <row r="177" s="2" customFormat="1">
      <c r="A177" s="39"/>
      <c r="B177" s="40"/>
      <c r="C177" s="41"/>
      <c r="D177" s="214" t="s">
        <v>136</v>
      </c>
      <c r="E177" s="41"/>
      <c r="F177" s="215" t="s">
        <v>224</v>
      </c>
      <c r="G177" s="41"/>
      <c r="H177" s="41"/>
      <c r="I177" s="216"/>
      <c r="J177" s="41"/>
      <c r="K177" s="41"/>
      <c r="L177" s="45"/>
      <c r="M177" s="217"/>
      <c r="N177" s="218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136</v>
      </c>
      <c r="AU177" s="18" t="s">
        <v>86</v>
      </c>
    </row>
    <row r="178" s="14" customFormat="1">
      <c r="A178" s="14"/>
      <c r="B178" s="230"/>
      <c r="C178" s="231"/>
      <c r="D178" s="221" t="s">
        <v>138</v>
      </c>
      <c r="E178" s="231"/>
      <c r="F178" s="233" t="s">
        <v>265</v>
      </c>
      <c r="G178" s="231"/>
      <c r="H178" s="234">
        <v>11.991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138</v>
      </c>
      <c r="AU178" s="240" t="s">
        <v>86</v>
      </c>
      <c r="AV178" s="14" t="s">
        <v>86</v>
      </c>
      <c r="AW178" s="14" t="s">
        <v>4</v>
      </c>
      <c r="AX178" s="14" t="s">
        <v>84</v>
      </c>
      <c r="AY178" s="240" t="s">
        <v>126</v>
      </c>
    </row>
    <row r="179" s="2" customFormat="1" ht="24.15" customHeight="1">
      <c r="A179" s="39"/>
      <c r="B179" s="40"/>
      <c r="C179" s="201" t="s">
        <v>266</v>
      </c>
      <c r="D179" s="201" t="s">
        <v>129</v>
      </c>
      <c r="E179" s="202" t="s">
        <v>267</v>
      </c>
      <c r="F179" s="203" t="s">
        <v>268</v>
      </c>
      <c r="G179" s="204" t="s">
        <v>132</v>
      </c>
      <c r="H179" s="205">
        <v>76.117999999999995</v>
      </c>
      <c r="I179" s="206"/>
      <c r="J179" s="207">
        <f>ROUND(I179*H179,2)</f>
        <v>0</v>
      </c>
      <c r="K179" s="203" t="s">
        <v>133</v>
      </c>
      <c r="L179" s="45"/>
      <c r="M179" s="208" t="s">
        <v>19</v>
      </c>
      <c r="N179" s="209" t="s">
        <v>47</v>
      </c>
      <c r="O179" s="85"/>
      <c r="P179" s="210">
        <f>O179*H179</f>
        <v>0</v>
      </c>
      <c r="Q179" s="210">
        <v>0.00093999999999999997</v>
      </c>
      <c r="R179" s="210">
        <f>Q179*H179</f>
        <v>0.07155091999999999</v>
      </c>
      <c r="S179" s="210">
        <v>0</v>
      </c>
      <c r="T179" s="21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2" t="s">
        <v>194</v>
      </c>
      <c r="AT179" s="212" t="s">
        <v>129</v>
      </c>
      <c r="AU179" s="212" t="s">
        <v>86</v>
      </c>
      <c r="AY179" s="18" t="s">
        <v>126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8" t="s">
        <v>84</v>
      </c>
      <c r="BK179" s="213">
        <f>ROUND(I179*H179,2)</f>
        <v>0</v>
      </c>
      <c r="BL179" s="18" t="s">
        <v>194</v>
      </c>
      <c r="BM179" s="212" t="s">
        <v>269</v>
      </c>
    </row>
    <row r="180" s="2" customFormat="1">
      <c r="A180" s="39"/>
      <c r="B180" s="40"/>
      <c r="C180" s="41"/>
      <c r="D180" s="214" t="s">
        <v>136</v>
      </c>
      <c r="E180" s="41"/>
      <c r="F180" s="215" t="s">
        <v>270</v>
      </c>
      <c r="G180" s="41"/>
      <c r="H180" s="41"/>
      <c r="I180" s="216"/>
      <c r="J180" s="41"/>
      <c r="K180" s="41"/>
      <c r="L180" s="45"/>
      <c r="M180" s="217"/>
      <c r="N180" s="218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136</v>
      </c>
      <c r="AU180" s="18" t="s">
        <v>86</v>
      </c>
    </row>
    <row r="181" s="13" customFormat="1">
      <c r="A181" s="13"/>
      <c r="B181" s="219"/>
      <c r="C181" s="220"/>
      <c r="D181" s="221" t="s">
        <v>138</v>
      </c>
      <c r="E181" s="222" t="s">
        <v>19</v>
      </c>
      <c r="F181" s="223" t="s">
        <v>259</v>
      </c>
      <c r="G181" s="220"/>
      <c r="H181" s="222" t="s">
        <v>19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138</v>
      </c>
      <c r="AU181" s="229" t="s">
        <v>86</v>
      </c>
      <c r="AV181" s="13" t="s">
        <v>84</v>
      </c>
      <c r="AW181" s="13" t="s">
        <v>35</v>
      </c>
      <c r="AX181" s="13" t="s">
        <v>76</v>
      </c>
      <c r="AY181" s="229" t="s">
        <v>126</v>
      </c>
    </row>
    <row r="182" s="14" customFormat="1">
      <c r="A182" s="14"/>
      <c r="B182" s="230"/>
      <c r="C182" s="231"/>
      <c r="D182" s="221" t="s">
        <v>138</v>
      </c>
      <c r="E182" s="232" t="s">
        <v>19</v>
      </c>
      <c r="F182" s="233" t="s">
        <v>271</v>
      </c>
      <c r="G182" s="231"/>
      <c r="H182" s="234">
        <v>67.686000000000007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138</v>
      </c>
      <c r="AU182" s="240" t="s">
        <v>86</v>
      </c>
      <c r="AV182" s="14" t="s">
        <v>86</v>
      </c>
      <c r="AW182" s="14" t="s">
        <v>35</v>
      </c>
      <c r="AX182" s="14" t="s">
        <v>76</v>
      </c>
      <c r="AY182" s="240" t="s">
        <v>126</v>
      </c>
    </row>
    <row r="183" s="13" customFormat="1">
      <c r="A183" s="13"/>
      <c r="B183" s="219"/>
      <c r="C183" s="220"/>
      <c r="D183" s="221" t="s">
        <v>138</v>
      </c>
      <c r="E183" s="222" t="s">
        <v>19</v>
      </c>
      <c r="F183" s="223" t="s">
        <v>261</v>
      </c>
      <c r="G183" s="220"/>
      <c r="H183" s="222" t="s">
        <v>19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138</v>
      </c>
      <c r="AU183" s="229" t="s">
        <v>86</v>
      </c>
      <c r="AV183" s="13" t="s">
        <v>84</v>
      </c>
      <c r="AW183" s="13" t="s">
        <v>35</v>
      </c>
      <c r="AX183" s="13" t="s">
        <v>76</v>
      </c>
      <c r="AY183" s="229" t="s">
        <v>126</v>
      </c>
    </row>
    <row r="184" s="14" customFormat="1">
      <c r="A184" s="14"/>
      <c r="B184" s="230"/>
      <c r="C184" s="231"/>
      <c r="D184" s="221" t="s">
        <v>138</v>
      </c>
      <c r="E184" s="232" t="s">
        <v>19</v>
      </c>
      <c r="F184" s="233" t="s">
        <v>272</v>
      </c>
      <c r="G184" s="231"/>
      <c r="H184" s="234">
        <v>8.4320000000000004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138</v>
      </c>
      <c r="AU184" s="240" t="s">
        <v>86</v>
      </c>
      <c r="AV184" s="14" t="s">
        <v>86</v>
      </c>
      <c r="AW184" s="14" t="s">
        <v>35</v>
      </c>
      <c r="AX184" s="14" t="s">
        <v>76</v>
      </c>
      <c r="AY184" s="240" t="s">
        <v>126</v>
      </c>
    </row>
    <row r="185" s="15" customFormat="1">
      <c r="A185" s="15"/>
      <c r="B185" s="252"/>
      <c r="C185" s="253"/>
      <c r="D185" s="221" t="s">
        <v>138</v>
      </c>
      <c r="E185" s="254" t="s">
        <v>19</v>
      </c>
      <c r="F185" s="255" t="s">
        <v>263</v>
      </c>
      <c r="G185" s="253"/>
      <c r="H185" s="256">
        <v>76.118000000000009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2" t="s">
        <v>138</v>
      </c>
      <c r="AU185" s="262" t="s">
        <v>86</v>
      </c>
      <c r="AV185" s="15" t="s">
        <v>134</v>
      </c>
      <c r="AW185" s="15" t="s">
        <v>35</v>
      </c>
      <c r="AX185" s="15" t="s">
        <v>84</v>
      </c>
      <c r="AY185" s="262" t="s">
        <v>126</v>
      </c>
    </row>
    <row r="186" s="2" customFormat="1" ht="24.15" customHeight="1">
      <c r="A186" s="39"/>
      <c r="B186" s="40"/>
      <c r="C186" s="242" t="s">
        <v>273</v>
      </c>
      <c r="D186" s="242" t="s">
        <v>218</v>
      </c>
      <c r="E186" s="243" t="s">
        <v>231</v>
      </c>
      <c r="F186" s="244" t="s">
        <v>232</v>
      </c>
      <c r="G186" s="245" t="s">
        <v>132</v>
      </c>
      <c r="H186" s="246">
        <v>91.341999999999999</v>
      </c>
      <c r="I186" s="247"/>
      <c r="J186" s="248">
        <f>ROUND(I186*H186,2)</f>
        <v>0</v>
      </c>
      <c r="K186" s="244" t="s">
        <v>133</v>
      </c>
      <c r="L186" s="249"/>
      <c r="M186" s="250" t="s">
        <v>19</v>
      </c>
      <c r="N186" s="251" t="s">
        <v>47</v>
      </c>
      <c r="O186" s="85"/>
      <c r="P186" s="210">
        <f>O186*H186</f>
        <v>0</v>
      </c>
      <c r="Q186" s="210">
        <v>0.0044000000000000003</v>
      </c>
      <c r="R186" s="210">
        <f>Q186*H186</f>
        <v>0.40190480000000001</v>
      </c>
      <c r="S186" s="210">
        <v>0</v>
      </c>
      <c r="T186" s="21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2" t="s">
        <v>222</v>
      </c>
      <c r="AT186" s="212" t="s">
        <v>218</v>
      </c>
      <c r="AU186" s="212" t="s">
        <v>86</v>
      </c>
      <c r="AY186" s="18" t="s">
        <v>126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8" t="s">
        <v>84</v>
      </c>
      <c r="BK186" s="213">
        <f>ROUND(I186*H186,2)</f>
        <v>0</v>
      </c>
      <c r="BL186" s="18" t="s">
        <v>194</v>
      </c>
      <c r="BM186" s="212" t="s">
        <v>274</v>
      </c>
    </row>
    <row r="187" s="2" customFormat="1">
      <c r="A187" s="39"/>
      <c r="B187" s="40"/>
      <c r="C187" s="41"/>
      <c r="D187" s="214" t="s">
        <v>136</v>
      </c>
      <c r="E187" s="41"/>
      <c r="F187" s="215" t="s">
        <v>234</v>
      </c>
      <c r="G187" s="41"/>
      <c r="H187" s="41"/>
      <c r="I187" s="216"/>
      <c r="J187" s="41"/>
      <c r="K187" s="41"/>
      <c r="L187" s="45"/>
      <c r="M187" s="217"/>
      <c r="N187" s="218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136</v>
      </c>
      <c r="AU187" s="18" t="s">
        <v>86</v>
      </c>
    </row>
    <row r="188" s="14" customFormat="1">
      <c r="A188" s="14"/>
      <c r="B188" s="230"/>
      <c r="C188" s="231"/>
      <c r="D188" s="221" t="s">
        <v>138</v>
      </c>
      <c r="E188" s="231"/>
      <c r="F188" s="233" t="s">
        <v>275</v>
      </c>
      <c r="G188" s="231"/>
      <c r="H188" s="234">
        <v>91.341999999999999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138</v>
      </c>
      <c r="AU188" s="240" t="s">
        <v>86</v>
      </c>
      <c r="AV188" s="14" t="s">
        <v>86</v>
      </c>
      <c r="AW188" s="14" t="s">
        <v>4</v>
      </c>
      <c r="AX188" s="14" t="s">
        <v>84</v>
      </c>
      <c r="AY188" s="240" t="s">
        <v>126</v>
      </c>
    </row>
    <row r="189" s="2" customFormat="1" ht="24.15" customHeight="1">
      <c r="A189" s="39"/>
      <c r="B189" s="40"/>
      <c r="C189" s="201" t="s">
        <v>276</v>
      </c>
      <c r="D189" s="201" t="s">
        <v>129</v>
      </c>
      <c r="E189" s="202" t="s">
        <v>267</v>
      </c>
      <c r="F189" s="203" t="s">
        <v>268</v>
      </c>
      <c r="G189" s="204" t="s">
        <v>132</v>
      </c>
      <c r="H189" s="205">
        <v>43.061</v>
      </c>
      <c r="I189" s="206"/>
      <c r="J189" s="207">
        <f>ROUND(I189*H189,2)</f>
        <v>0</v>
      </c>
      <c r="K189" s="203" t="s">
        <v>133</v>
      </c>
      <c r="L189" s="45"/>
      <c r="M189" s="208" t="s">
        <v>19</v>
      </c>
      <c r="N189" s="209" t="s">
        <v>47</v>
      </c>
      <c r="O189" s="85"/>
      <c r="P189" s="210">
        <f>O189*H189</f>
        <v>0</v>
      </c>
      <c r="Q189" s="210">
        <v>0.00093999999999999997</v>
      </c>
      <c r="R189" s="210">
        <f>Q189*H189</f>
        <v>0.040477340000000001</v>
      </c>
      <c r="S189" s="210">
        <v>0</v>
      </c>
      <c r="T189" s="21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2" t="s">
        <v>194</v>
      </c>
      <c r="AT189" s="212" t="s">
        <v>129</v>
      </c>
      <c r="AU189" s="212" t="s">
        <v>86</v>
      </c>
      <c r="AY189" s="18" t="s">
        <v>126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8" t="s">
        <v>84</v>
      </c>
      <c r="BK189" s="213">
        <f>ROUND(I189*H189,2)</f>
        <v>0</v>
      </c>
      <c r="BL189" s="18" t="s">
        <v>194</v>
      </c>
      <c r="BM189" s="212" t="s">
        <v>277</v>
      </c>
    </row>
    <row r="190" s="2" customFormat="1">
      <c r="A190" s="39"/>
      <c r="B190" s="40"/>
      <c r="C190" s="41"/>
      <c r="D190" s="214" t="s">
        <v>136</v>
      </c>
      <c r="E190" s="41"/>
      <c r="F190" s="215" t="s">
        <v>270</v>
      </c>
      <c r="G190" s="41"/>
      <c r="H190" s="41"/>
      <c r="I190" s="216"/>
      <c r="J190" s="41"/>
      <c r="K190" s="41"/>
      <c r="L190" s="45"/>
      <c r="M190" s="217"/>
      <c r="N190" s="218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136</v>
      </c>
      <c r="AU190" s="18" t="s">
        <v>86</v>
      </c>
    </row>
    <row r="191" s="13" customFormat="1">
      <c r="A191" s="13"/>
      <c r="B191" s="219"/>
      <c r="C191" s="220"/>
      <c r="D191" s="221" t="s">
        <v>138</v>
      </c>
      <c r="E191" s="222" t="s">
        <v>19</v>
      </c>
      <c r="F191" s="223" t="s">
        <v>259</v>
      </c>
      <c r="G191" s="220"/>
      <c r="H191" s="222" t="s">
        <v>19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138</v>
      </c>
      <c r="AU191" s="229" t="s">
        <v>86</v>
      </c>
      <c r="AV191" s="13" t="s">
        <v>84</v>
      </c>
      <c r="AW191" s="13" t="s">
        <v>35</v>
      </c>
      <c r="AX191" s="13" t="s">
        <v>76</v>
      </c>
      <c r="AY191" s="229" t="s">
        <v>126</v>
      </c>
    </row>
    <row r="192" s="14" customFormat="1">
      <c r="A192" s="14"/>
      <c r="B192" s="230"/>
      <c r="C192" s="231"/>
      <c r="D192" s="221" t="s">
        <v>138</v>
      </c>
      <c r="E192" s="232" t="s">
        <v>19</v>
      </c>
      <c r="F192" s="233" t="s">
        <v>278</v>
      </c>
      <c r="G192" s="231"/>
      <c r="H192" s="234">
        <v>35.834000000000003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138</v>
      </c>
      <c r="AU192" s="240" t="s">
        <v>86</v>
      </c>
      <c r="AV192" s="14" t="s">
        <v>86</v>
      </c>
      <c r="AW192" s="14" t="s">
        <v>35</v>
      </c>
      <c r="AX192" s="14" t="s">
        <v>76</v>
      </c>
      <c r="AY192" s="240" t="s">
        <v>126</v>
      </c>
    </row>
    <row r="193" s="13" customFormat="1">
      <c r="A193" s="13"/>
      <c r="B193" s="219"/>
      <c r="C193" s="220"/>
      <c r="D193" s="221" t="s">
        <v>138</v>
      </c>
      <c r="E193" s="222" t="s">
        <v>19</v>
      </c>
      <c r="F193" s="223" t="s">
        <v>261</v>
      </c>
      <c r="G193" s="220"/>
      <c r="H193" s="222" t="s">
        <v>19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9" t="s">
        <v>138</v>
      </c>
      <c r="AU193" s="229" t="s">
        <v>86</v>
      </c>
      <c r="AV193" s="13" t="s">
        <v>84</v>
      </c>
      <c r="AW193" s="13" t="s">
        <v>35</v>
      </c>
      <c r="AX193" s="13" t="s">
        <v>76</v>
      </c>
      <c r="AY193" s="229" t="s">
        <v>126</v>
      </c>
    </row>
    <row r="194" s="14" customFormat="1">
      <c r="A194" s="14"/>
      <c r="B194" s="230"/>
      <c r="C194" s="231"/>
      <c r="D194" s="221" t="s">
        <v>138</v>
      </c>
      <c r="E194" s="232" t="s">
        <v>19</v>
      </c>
      <c r="F194" s="233" t="s">
        <v>279</v>
      </c>
      <c r="G194" s="231"/>
      <c r="H194" s="234">
        <v>7.2270000000000003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138</v>
      </c>
      <c r="AU194" s="240" t="s">
        <v>86</v>
      </c>
      <c r="AV194" s="14" t="s">
        <v>86</v>
      </c>
      <c r="AW194" s="14" t="s">
        <v>35</v>
      </c>
      <c r="AX194" s="14" t="s">
        <v>76</v>
      </c>
      <c r="AY194" s="240" t="s">
        <v>126</v>
      </c>
    </row>
    <row r="195" s="15" customFormat="1">
      <c r="A195" s="15"/>
      <c r="B195" s="252"/>
      <c r="C195" s="253"/>
      <c r="D195" s="221" t="s">
        <v>138</v>
      </c>
      <c r="E195" s="254" t="s">
        <v>19</v>
      </c>
      <c r="F195" s="255" t="s">
        <v>263</v>
      </c>
      <c r="G195" s="253"/>
      <c r="H195" s="256">
        <v>43.061000000000007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2" t="s">
        <v>138</v>
      </c>
      <c r="AU195" s="262" t="s">
        <v>86</v>
      </c>
      <c r="AV195" s="15" t="s">
        <v>134</v>
      </c>
      <c r="AW195" s="15" t="s">
        <v>35</v>
      </c>
      <c r="AX195" s="15" t="s">
        <v>84</v>
      </c>
      <c r="AY195" s="262" t="s">
        <v>126</v>
      </c>
    </row>
    <row r="196" s="2" customFormat="1" ht="24.15" customHeight="1">
      <c r="A196" s="39"/>
      <c r="B196" s="40"/>
      <c r="C196" s="242" t="s">
        <v>280</v>
      </c>
      <c r="D196" s="242" t="s">
        <v>218</v>
      </c>
      <c r="E196" s="243" t="s">
        <v>238</v>
      </c>
      <c r="F196" s="244" t="s">
        <v>239</v>
      </c>
      <c r="G196" s="245" t="s">
        <v>132</v>
      </c>
      <c r="H196" s="246">
        <v>51.673000000000002</v>
      </c>
      <c r="I196" s="247"/>
      <c r="J196" s="248">
        <f>ROUND(I196*H196,2)</f>
        <v>0</v>
      </c>
      <c r="K196" s="244" t="s">
        <v>133</v>
      </c>
      <c r="L196" s="249"/>
      <c r="M196" s="250" t="s">
        <v>19</v>
      </c>
      <c r="N196" s="251" t="s">
        <v>47</v>
      </c>
      <c r="O196" s="85"/>
      <c r="P196" s="210">
        <f>O196*H196</f>
        <v>0</v>
      </c>
      <c r="Q196" s="210">
        <v>0.0055399999999999998</v>
      </c>
      <c r="R196" s="210">
        <f>Q196*H196</f>
        <v>0.28626842000000002</v>
      </c>
      <c r="S196" s="210">
        <v>0</v>
      </c>
      <c r="T196" s="21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2" t="s">
        <v>222</v>
      </c>
      <c r="AT196" s="212" t="s">
        <v>218</v>
      </c>
      <c r="AU196" s="212" t="s">
        <v>86</v>
      </c>
      <c r="AY196" s="18" t="s">
        <v>126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8" t="s">
        <v>84</v>
      </c>
      <c r="BK196" s="213">
        <f>ROUND(I196*H196,2)</f>
        <v>0</v>
      </c>
      <c r="BL196" s="18" t="s">
        <v>194</v>
      </c>
      <c r="BM196" s="212" t="s">
        <v>281</v>
      </c>
    </row>
    <row r="197" s="2" customFormat="1">
      <c r="A197" s="39"/>
      <c r="B197" s="40"/>
      <c r="C197" s="41"/>
      <c r="D197" s="214" t="s">
        <v>136</v>
      </c>
      <c r="E197" s="41"/>
      <c r="F197" s="215" t="s">
        <v>241</v>
      </c>
      <c r="G197" s="41"/>
      <c r="H197" s="41"/>
      <c r="I197" s="216"/>
      <c r="J197" s="41"/>
      <c r="K197" s="41"/>
      <c r="L197" s="45"/>
      <c r="M197" s="217"/>
      <c r="N197" s="218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136</v>
      </c>
      <c r="AU197" s="18" t="s">
        <v>86</v>
      </c>
    </row>
    <row r="198" s="14" customFormat="1">
      <c r="A198" s="14"/>
      <c r="B198" s="230"/>
      <c r="C198" s="231"/>
      <c r="D198" s="221" t="s">
        <v>138</v>
      </c>
      <c r="E198" s="231"/>
      <c r="F198" s="233" t="s">
        <v>282</v>
      </c>
      <c r="G198" s="231"/>
      <c r="H198" s="234">
        <v>51.673000000000002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138</v>
      </c>
      <c r="AU198" s="240" t="s">
        <v>86</v>
      </c>
      <c r="AV198" s="14" t="s">
        <v>86</v>
      </c>
      <c r="AW198" s="14" t="s">
        <v>4</v>
      </c>
      <c r="AX198" s="14" t="s">
        <v>84</v>
      </c>
      <c r="AY198" s="240" t="s">
        <v>126</v>
      </c>
    </row>
    <row r="199" s="2" customFormat="1" ht="24.15" customHeight="1">
      <c r="A199" s="39"/>
      <c r="B199" s="40"/>
      <c r="C199" s="201" t="s">
        <v>283</v>
      </c>
      <c r="D199" s="201" t="s">
        <v>129</v>
      </c>
      <c r="E199" s="202" t="s">
        <v>284</v>
      </c>
      <c r="F199" s="203" t="s">
        <v>285</v>
      </c>
      <c r="G199" s="204" t="s">
        <v>286</v>
      </c>
      <c r="H199" s="263"/>
      <c r="I199" s="206"/>
      <c r="J199" s="207">
        <f>ROUND(I199*H199,2)</f>
        <v>0</v>
      </c>
      <c r="K199" s="203" t="s">
        <v>133</v>
      </c>
      <c r="L199" s="45"/>
      <c r="M199" s="208" t="s">
        <v>19</v>
      </c>
      <c r="N199" s="209" t="s">
        <v>47</v>
      </c>
      <c r="O199" s="85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2" t="s">
        <v>194</v>
      </c>
      <c r="AT199" s="212" t="s">
        <v>129</v>
      </c>
      <c r="AU199" s="212" t="s">
        <v>86</v>
      </c>
      <c r="AY199" s="18" t="s">
        <v>126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8" t="s">
        <v>84</v>
      </c>
      <c r="BK199" s="213">
        <f>ROUND(I199*H199,2)</f>
        <v>0</v>
      </c>
      <c r="BL199" s="18" t="s">
        <v>194</v>
      </c>
      <c r="BM199" s="212" t="s">
        <v>287</v>
      </c>
    </row>
    <row r="200" s="2" customFormat="1">
      <c r="A200" s="39"/>
      <c r="B200" s="40"/>
      <c r="C200" s="41"/>
      <c r="D200" s="214" t="s">
        <v>136</v>
      </c>
      <c r="E200" s="41"/>
      <c r="F200" s="215" t="s">
        <v>288</v>
      </c>
      <c r="G200" s="41"/>
      <c r="H200" s="41"/>
      <c r="I200" s="216"/>
      <c r="J200" s="41"/>
      <c r="K200" s="41"/>
      <c r="L200" s="45"/>
      <c r="M200" s="217"/>
      <c r="N200" s="218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136</v>
      </c>
      <c r="AU200" s="18" t="s">
        <v>86</v>
      </c>
    </row>
    <row r="201" s="12" customFormat="1" ht="22.8" customHeight="1">
      <c r="A201" s="12"/>
      <c r="B201" s="185"/>
      <c r="C201" s="186"/>
      <c r="D201" s="187" t="s">
        <v>75</v>
      </c>
      <c r="E201" s="199" t="s">
        <v>289</v>
      </c>
      <c r="F201" s="199" t="s">
        <v>290</v>
      </c>
      <c r="G201" s="186"/>
      <c r="H201" s="186"/>
      <c r="I201" s="189"/>
      <c r="J201" s="200">
        <f>BK201</f>
        <v>0</v>
      </c>
      <c r="K201" s="186"/>
      <c r="L201" s="191"/>
      <c r="M201" s="192"/>
      <c r="N201" s="193"/>
      <c r="O201" s="193"/>
      <c r="P201" s="194">
        <f>SUM(P202:P217)</f>
        <v>0</v>
      </c>
      <c r="Q201" s="193"/>
      <c r="R201" s="194">
        <f>SUM(R202:R217)</f>
        <v>0.036105619999999998</v>
      </c>
      <c r="S201" s="193"/>
      <c r="T201" s="195">
        <f>SUM(T202:T217)</f>
        <v>0.0090000000000000011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6" t="s">
        <v>86</v>
      </c>
      <c r="AT201" s="197" t="s">
        <v>75</v>
      </c>
      <c r="AU201" s="197" t="s">
        <v>84</v>
      </c>
      <c r="AY201" s="196" t="s">
        <v>126</v>
      </c>
      <c r="BK201" s="198">
        <f>SUM(BK202:BK217)</f>
        <v>0</v>
      </c>
    </row>
    <row r="202" s="2" customFormat="1" ht="21.75" customHeight="1">
      <c r="A202" s="39"/>
      <c r="B202" s="40"/>
      <c r="C202" s="201" t="s">
        <v>291</v>
      </c>
      <c r="D202" s="201" t="s">
        <v>129</v>
      </c>
      <c r="E202" s="202" t="s">
        <v>292</v>
      </c>
      <c r="F202" s="203" t="s">
        <v>293</v>
      </c>
      <c r="G202" s="204" t="s">
        <v>294</v>
      </c>
      <c r="H202" s="205">
        <v>86.459999999999994</v>
      </c>
      <c r="I202" s="206"/>
      <c r="J202" s="207">
        <f>ROUND(I202*H202,2)</f>
        <v>0</v>
      </c>
      <c r="K202" s="203" t="s">
        <v>133</v>
      </c>
      <c r="L202" s="45"/>
      <c r="M202" s="208" t="s">
        <v>19</v>
      </c>
      <c r="N202" s="209" t="s">
        <v>47</v>
      </c>
      <c r="O202" s="85"/>
      <c r="P202" s="210">
        <f>O202*H202</f>
        <v>0</v>
      </c>
      <c r="Q202" s="210">
        <v>3.0000000000000001E-05</v>
      </c>
      <c r="R202" s="210">
        <f>Q202*H202</f>
        <v>0.0025937999999999998</v>
      </c>
      <c r="S202" s="210">
        <v>0</v>
      </c>
      <c r="T202" s="21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2" t="s">
        <v>194</v>
      </c>
      <c r="AT202" s="212" t="s">
        <v>129</v>
      </c>
      <c r="AU202" s="212" t="s">
        <v>86</v>
      </c>
      <c r="AY202" s="18" t="s">
        <v>126</v>
      </c>
      <c r="BE202" s="213">
        <f>IF(N202="základní",J202,0)</f>
        <v>0</v>
      </c>
      <c r="BF202" s="213">
        <f>IF(N202="snížená",J202,0)</f>
        <v>0</v>
      </c>
      <c r="BG202" s="213">
        <f>IF(N202="zákl. přenesená",J202,0)</f>
        <v>0</v>
      </c>
      <c r="BH202" s="213">
        <f>IF(N202="sníž. přenesená",J202,0)</f>
        <v>0</v>
      </c>
      <c r="BI202" s="213">
        <f>IF(N202="nulová",J202,0)</f>
        <v>0</v>
      </c>
      <c r="BJ202" s="18" t="s">
        <v>84</v>
      </c>
      <c r="BK202" s="213">
        <f>ROUND(I202*H202,2)</f>
        <v>0</v>
      </c>
      <c r="BL202" s="18" t="s">
        <v>194</v>
      </c>
      <c r="BM202" s="212" t="s">
        <v>295</v>
      </c>
    </row>
    <row r="203" s="2" customFormat="1">
      <c r="A203" s="39"/>
      <c r="B203" s="40"/>
      <c r="C203" s="41"/>
      <c r="D203" s="214" t="s">
        <v>136</v>
      </c>
      <c r="E203" s="41"/>
      <c r="F203" s="215" t="s">
        <v>296</v>
      </c>
      <c r="G203" s="41"/>
      <c r="H203" s="41"/>
      <c r="I203" s="216"/>
      <c r="J203" s="41"/>
      <c r="K203" s="41"/>
      <c r="L203" s="45"/>
      <c r="M203" s="217"/>
      <c r="N203" s="218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136</v>
      </c>
      <c r="AU203" s="18" t="s">
        <v>86</v>
      </c>
    </row>
    <row r="204" s="13" customFormat="1">
      <c r="A204" s="13"/>
      <c r="B204" s="219"/>
      <c r="C204" s="220"/>
      <c r="D204" s="221" t="s">
        <v>138</v>
      </c>
      <c r="E204" s="222" t="s">
        <v>19</v>
      </c>
      <c r="F204" s="223" t="s">
        <v>259</v>
      </c>
      <c r="G204" s="220"/>
      <c r="H204" s="222" t="s">
        <v>19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138</v>
      </c>
      <c r="AU204" s="229" t="s">
        <v>86</v>
      </c>
      <c r="AV204" s="13" t="s">
        <v>84</v>
      </c>
      <c r="AW204" s="13" t="s">
        <v>35</v>
      </c>
      <c r="AX204" s="13" t="s">
        <v>76</v>
      </c>
      <c r="AY204" s="229" t="s">
        <v>126</v>
      </c>
    </row>
    <row r="205" s="14" customFormat="1">
      <c r="A205" s="14"/>
      <c r="B205" s="230"/>
      <c r="C205" s="231"/>
      <c r="D205" s="221" t="s">
        <v>138</v>
      </c>
      <c r="E205" s="232" t="s">
        <v>19</v>
      </c>
      <c r="F205" s="233" t="s">
        <v>297</v>
      </c>
      <c r="G205" s="231"/>
      <c r="H205" s="234">
        <v>79.030000000000001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138</v>
      </c>
      <c r="AU205" s="240" t="s">
        <v>86</v>
      </c>
      <c r="AV205" s="14" t="s">
        <v>86</v>
      </c>
      <c r="AW205" s="14" t="s">
        <v>35</v>
      </c>
      <c r="AX205" s="14" t="s">
        <v>76</v>
      </c>
      <c r="AY205" s="240" t="s">
        <v>126</v>
      </c>
    </row>
    <row r="206" s="13" customFormat="1">
      <c r="A206" s="13"/>
      <c r="B206" s="219"/>
      <c r="C206" s="220"/>
      <c r="D206" s="221" t="s">
        <v>138</v>
      </c>
      <c r="E206" s="222" t="s">
        <v>19</v>
      </c>
      <c r="F206" s="223" t="s">
        <v>261</v>
      </c>
      <c r="G206" s="220"/>
      <c r="H206" s="222" t="s">
        <v>19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9" t="s">
        <v>138</v>
      </c>
      <c r="AU206" s="229" t="s">
        <v>86</v>
      </c>
      <c r="AV206" s="13" t="s">
        <v>84</v>
      </c>
      <c r="AW206" s="13" t="s">
        <v>35</v>
      </c>
      <c r="AX206" s="13" t="s">
        <v>76</v>
      </c>
      <c r="AY206" s="229" t="s">
        <v>126</v>
      </c>
    </row>
    <row r="207" s="14" customFormat="1">
      <c r="A207" s="14"/>
      <c r="B207" s="230"/>
      <c r="C207" s="231"/>
      <c r="D207" s="221" t="s">
        <v>138</v>
      </c>
      <c r="E207" s="232" t="s">
        <v>19</v>
      </c>
      <c r="F207" s="233" t="s">
        <v>298</v>
      </c>
      <c r="G207" s="231"/>
      <c r="H207" s="234">
        <v>7.4299999999999997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138</v>
      </c>
      <c r="AU207" s="240" t="s">
        <v>86</v>
      </c>
      <c r="AV207" s="14" t="s">
        <v>86</v>
      </c>
      <c r="AW207" s="14" t="s">
        <v>35</v>
      </c>
      <c r="AX207" s="14" t="s">
        <v>76</v>
      </c>
      <c r="AY207" s="240" t="s">
        <v>126</v>
      </c>
    </row>
    <row r="208" s="15" customFormat="1">
      <c r="A208" s="15"/>
      <c r="B208" s="252"/>
      <c r="C208" s="253"/>
      <c r="D208" s="221" t="s">
        <v>138</v>
      </c>
      <c r="E208" s="254" t="s">
        <v>19</v>
      </c>
      <c r="F208" s="255" t="s">
        <v>263</v>
      </c>
      <c r="G208" s="253"/>
      <c r="H208" s="256">
        <v>86.460000000000008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2" t="s">
        <v>138</v>
      </c>
      <c r="AU208" s="262" t="s">
        <v>86</v>
      </c>
      <c r="AV208" s="15" t="s">
        <v>134</v>
      </c>
      <c r="AW208" s="15" t="s">
        <v>35</v>
      </c>
      <c r="AX208" s="15" t="s">
        <v>84</v>
      </c>
      <c r="AY208" s="262" t="s">
        <v>126</v>
      </c>
    </row>
    <row r="209" s="2" customFormat="1" ht="16.5" customHeight="1">
      <c r="A209" s="39"/>
      <c r="B209" s="40"/>
      <c r="C209" s="242" t="s">
        <v>299</v>
      </c>
      <c r="D209" s="242" t="s">
        <v>218</v>
      </c>
      <c r="E209" s="243" t="s">
        <v>300</v>
      </c>
      <c r="F209" s="244" t="s">
        <v>301</v>
      </c>
      <c r="G209" s="245" t="s">
        <v>294</v>
      </c>
      <c r="H209" s="246">
        <v>88.188999999999993</v>
      </c>
      <c r="I209" s="247"/>
      <c r="J209" s="248">
        <f>ROUND(I209*H209,2)</f>
        <v>0</v>
      </c>
      <c r="K209" s="244" t="s">
        <v>133</v>
      </c>
      <c r="L209" s="249"/>
      <c r="M209" s="250" t="s">
        <v>19</v>
      </c>
      <c r="N209" s="251" t="s">
        <v>47</v>
      </c>
      <c r="O209" s="85"/>
      <c r="P209" s="210">
        <f>O209*H209</f>
        <v>0</v>
      </c>
      <c r="Q209" s="210">
        <v>0.00038000000000000002</v>
      </c>
      <c r="R209" s="210">
        <f>Q209*H209</f>
        <v>0.033511819999999998</v>
      </c>
      <c r="S209" s="210">
        <v>0</v>
      </c>
      <c r="T209" s="21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2" t="s">
        <v>222</v>
      </c>
      <c r="AT209" s="212" t="s">
        <v>218</v>
      </c>
      <c r="AU209" s="212" t="s">
        <v>86</v>
      </c>
      <c r="AY209" s="18" t="s">
        <v>126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8" t="s">
        <v>84</v>
      </c>
      <c r="BK209" s="213">
        <f>ROUND(I209*H209,2)</f>
        <v>0</v>
      </c>
      <c r="BL209" s="18" t="s">
        <v>194</v>
      </c>
      <c r="BM209" s="212" t="s">
        <v>302</v>
      </c>
    </row>
    <row r="210" s="2" customFormat="1">
      <c r="A210" s="39"/>
      <c r="B210" s="40"/>
      <c r="C210" s="41"/>
      <c r="D210" s="214" t="s">
        <v>136</v>
      </c>
      <c r="E210" s="41"/>
      <c r="F210" s="215" t="s">
        <v>303</v>
      </c>
      <c r="G210" s="41"/>
      <c r="H210" s="41"/>
      <c r="I210" s="216"/>
      <c r="J210" s="41"/>
      <c r="K210" s="41"/>
      <c r="L210" s="45"/>
      <c r="M210" s="217"/>
      <c r="N210" s="218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136</v>
      </c>
      <c r="AU210" s="18" t="s">
        <v>86</v>
      </c>
    </row>
    <row r="211" s="14" customFormat="1">
      <c r="A211" s="14"/>
      <c r="B211" s="230"/>
      <c r="C211" s="231"/>
      <c r="D211" s="221" t="s">
        <v>138</v>
      </c>
      <c r="E211" s="231"/>
      <c r="F211" s="233" t="s">
        <v>304</v>
      </c>
      <c r="G211" s="231"/>
      <c r="H211" s="234">
        <v>88.188999999999993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138</v>
      </c>
      <c r="AU211" s="240" t="s">
        <v>86</v>
      </c>
      <c r="AV211" s="14" t="s">
        <v>86</v>
      </c>
      <c r="AW211" s="14" t="s">
        <v>4</v>
      </c>
      <c r="AX211" s="14" t="s">
        <v>84</v>
      </c>
      <c r="AY211" s="240" t="s">
        <v>126</v>
      </c>
    </row>
    <row r="212" s="2" customFormat="1" ht="24.15" customHeight="1">
      <c r="A212" s="39"/>
      <c r="B212" s="40"/>
      <c r="C212" s="201" t="s">
        <v>305</v>
      </c>
      <c r="D212" s="201" t="s">
        <v>129</v>
      </c>
      <c r="E212" s="202" t="s">
        <v>306</v>
      </c>
      <c r="F212" s="203" t="s">
        <v>307</v>
      </c>
      <c r="G212" s="204" t="s">
        <v>245</v>
      </c>
      <c r="H212" s="205">
        <v>3</v>
      </c>
      <c r="I212" s="206"/>
      <c r="J212" s="207">
        <f>ROUND(I212*H212,2)</f>
        <v>0</v>
      </c>
      <c r="K212" s="203" t="s">
        <v>133</v>
      </c>
      <c r="L212" s="45"/>
      <c r="M212" s="208" t="s">
        <v>19</v>
      </c>
      <c r="N212" s="209" t="s">
        <v>47</v>
      </c>
      <c r="O212" s="85"/>
      <c r="P212" s="210">
        <f>O212*H212</f>
        <v>0</v>
      </c>
      <c r="Q212" s="210">
        <v>0</v>
      </c>
      <c r="R212" s="210">
        <f>Q212*H212</f>
        <v>0</v>
      </c>
      <c r="S212" s="210">
        <v>0.0030000000000000001</v>
      </c>
      <c r="T212" s="211">
        <f>S212*H212</f>
        <v>0.0090000000000000011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2" t="s">
        <v>194</v>
      </c>
      <c r="AT212" s="212" t="s">
        <v>129</v>
      </c>
      <c r="AU212" s="212" t="s">
        <v>86</v>
      </c>
      <c r="AY212" s="18" t="s">
        <v>126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8" t="s">
        <v>84</v>
      </c>
      <c r="BK212" s="213">
        <f>ROUND(I212*H212,2)</f>
        <v>0</v>
      </c>
      <c r="BL212" s="18" t="s">
        <v>194</v>
      </c>
      <c r="BM212" s="212" t="s">
        <v>308</v>
      </c>
    </row>
    <row r="213" s="2" customFormat="1">
      <c r="A213" s="39"/>
      <c r="B213" s="40"/>
      <c r="C213" s="41"/>
      <c r="D213" s="214" t="s">
        <v>136</v>
      </c>
      <c r="E213" s="41"/>
      <c r="F213" s="215" t="s">
        <v>309</v>
      </c>
      <c r="G213" s="41"/>
      <c r="H213" s="41"/>
      <c r="I213" s="216"/>
      <c r="J213" s="41"/>
      <c r="K213" s="41"/>
      <c r="L213" s="45"/>
      <c r="M213" s="217"/>
      <c r="N213" s="218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136</v>
      </c>
      <c r="AU213" s="18" t="s">
        <v>86</v>
      </c>
    </row>
    <row r="214" s="13" customFormat="1">
      <c r="A214" s="13"/>
      <c r="B214" s="219"/>
      <c r="C214" s="220"/>
      <c r="D214" s="221" t="s">
        <v>138</v>
      </c>
      <c r="E214" s="222" t="s">
        <v>19</v>
      </c>
      <c r="F214" s="223" t="s">
        <v>310</v>
      </c>
      <c r="G214" s="220"/>
      <c r="H214" s="222" t="s">
        <v>19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9" t="s">
        <v>138</v>
      </c>
      <c r="AU214" s="229" t="s">
        <v>86</v>
      </c>
      <c r="AV214" s="13" t="s">
        <v>84</v>
      </c>
      <c r="AW214" s="13" t="s">
        <v>35</v>
      </c>
      <c r="AX214" s="13" t="s">
        <v>76</v>
      </c>
      <c r="AY214" s="229" t="s">
        <v>126</v>
      </c>
    </row>
    <row r="215" s="14" customFormat="1">
      <c r="A215" s="14"/>
      <c r="B215" s="230"/>
      <c r="C215" s="231"/>
      <c r="D215" s="221" t="s">
        <v>138</v>
      </c>
      <c r="E215" s="232" t="s">
        <v>19</v>
      </c>
      <c r="F215" s="233" t="s">
        <v>151</v>
      </c>
      <c r="G215" s="231"/>
      <c r="H215" s="234">
        <v>3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138</v>
      </c>
      <c r="AU215" s="240" t="s">
        <v>86</v>
      </c>
      <c r="AV215" s="14" t="s">
        <v>86</v>
      </c>
      <c r="AW215" s="14" t="s">
        <v>35</v>
      </c>
      <c r="AX215" s="14" t="s">
        <v>84</v>
      </c>
      <c r="AY215" s="240" t="s">
        <v>126</v>
      </c>
    </row>
    <row r="216" s="2" customFormat="1" ht="24.15" customHeight="1">
      <c r="A216" s="39"/>
      <c r="B216" s="40"/>
      <c r="C216" s="201" t="s">
        <v>311</v>
      </c>
      <c r="D216" s="201" t="s">
        <v>129</v>
      </c>
      <c r="E216" s="202" t="s">
        <v>312</v>
      </c>
      <c r="F216" s="203" t="s">
        <v>313</v>
      </c>
      <c r="G216" s="204" t="s">
        <v>286</v>
      </c>
      <c r="H216" s="263"/>
      <c r="I216" s="206"/>
      <c r="J216" s="207">
        <f>ROUND(I216*H216,2)</f>
        <v>0</v>
      </c>
      <c r="K216" s="203" t="s">
        <v>133</v>
      </c>
      <c r="L216" s="45"/>
      <c r="M216" s="208" t="s">
        <v>19</v>
      </c>
      <c r="N216" s="209" t="s">
        <v>47</v>
      </c>
      <c r="O216" s="85"/>
      <c r="P216" s="210">
        <f>O216*H216</f>
        <v>0</v>
      </c>
      <c r="Q216" s="210">
        <v>0</v>
      </c>
      <c r="R216" s="210">
        <f>Q216*H216</f>
        <v>0</v>
      </c>
      <c r="S216" s="210">
        <v>0</v>
      </c>
      <c r="T216" s="21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2" t="s">
        <v>194</v>
      </c>
      <c r="AT216" s="212" t="s">
        <v>129</v>
      </c>
      <c r="AU216" s="212" t="s">
        <v>86</v>
      </c>
      <c r="AY216" s="18" t="s">
        <v>126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8" t="s">
        <v>84</v>
      </c>
      <c r="BK216" s="213">
        <f>ROUND(I216*H216,2)</f>
        <v>0</v>
      </c>
      <c r="BL216" s="18" t="s">
        <v>194</v>
      </c>
      <c r="BM216" s="212" t="s">
        <v>314</v>
      </c>
    </row>
    <row r="217" s="2" customFormat="1">
      <c r="A217" s="39"/>
      <c r="B217" s="40"/>
      <c r="C217" s="41"/>
      <c r="D217" s="214" t="s">
        <v>136</v>
      </c>
      <c r="E217" s="41"/>
      <c r="F217" s="215" t="s">
        <v>315</v>
      </c>
      <c r="G217" s="41"/>
      <c r="H217" s="41"/>
      <c r="I217" s="216"/>
      <c r="J217" s="41"/>
      <c r="K217" s="41"/>
      <c r="L217" s="45"/>
      <c r="M217" s="217"/>
      <c r="N217" s="218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136</v>
      </c>
      <c r="AU217" s="18" t="s">
        <v>86</v>
      </c>
    </row>
    <row r="218" s="12" customFormat="1" ht="22.8" customHeight="1">
      <c r="A218" s="12"/>
      <c r="B218" s="185"/>
      <c r="C218" s="186"/>
      <c r="D218" s="187" t="s">
        <v>75</v>
      </c>
      <c r="E218" s="199" t="s">
        <v>316</v>
      </c>
      <c r="F218" s="199" t="s">
        <v>317</v>
      </c>
      <c r="G218" s="186"/>
      <c r="H218" s="186"/>
      <c r="I218" s="189"/>
      <c r="J218" s="200">
        <f>BK218</f>
        <v>0</v>
      </c>
      <c r="K218" s="186"/>
      <c r="L218" s="191"/>
      <c r="M218" s="192"/>
      <c r="N218" s="193"/>
      <c r="O218" s="193"/>
      <c r="P218" s="194">
        <f>SUM(P219:P230)</f>
        <v>0</v>
      </c>
      <c r="Q218" s="193"/>
      <c r="R218" s="194">
        <f>SUM(R219:R230)</f>
        <v>0.0055799999999999999</v>
      </c>
      <c r="S218" s="193"/>
      <c r="T218" s="195">
        <f>SUM(T219:T230)</f>
        <v>0.040219999999999999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6" t="s">
        <v>86</v>
      </c>
      <c r="AT218" s="197" t="s">
        <v>75</v>
      </c>
      <c r="AU218" s="197" t="s">
        <v>84</v>
      </c>
      <c r="AY218" s="196" t="s">
        <v>126</v>
      </c>
      <c r="BK218" s="198">
        <f>SUM(BK219:BK230)</f>
        <v>0</v>
      </c>
    </row>
    <row r="219" s="2" customFormat="1" ht="16.5" customHeight="1">
      <c r="A219" s="39"/>
      <c r="B219" s="40"/>
      <c r="C219" s="201" t="s">
        <v>318</v>
      </c>
      <c r="D219" s="201" t="s">
        <v>129</v>
      </c>
      <c r="E219" s="202" t="s">
        <v>319</v>
      </c>
      <c r="F219" s="203" t="s">
        <v>320</v>
      </c>
      <c r="G219" s="204" t="s">
        <v>245</v>
      </c>
      <c r="H219" s="205">
        <v>2</v>
      </c>
      <c r="I219" s="206"/>
      <c r="J219" s="207">
        <f>ROUND(I219*H219,2)</f>
        <v>0</v>
      </c>
      <c r="K219" s="203" t="s">
        <v>133</v>
      </c>
      <c r="L219" s="45"/>
      <c r="M219" s="208" t="s">
        <v>19</v>
      </c>
      <c r="N219" s="209" t="s">
        <v>47</v>
      </c>
      <c r="O219" s="85"/>
      <c r="P219" s="210">
        <f>O219*H219</f>
        <v>0</v>
      </c>
      <c r="Q219" s="210">
        <v>0</v>
      </c>
      <c r="R219" s="210">
        <f>Q219*H219</f>
        <v>0</v>
      </c>
      <c r="S219" s="210">
        <v>0.020109999999999999</v>
      </c>
      <c r="T219" s="211">
        <f>S219*H219</f>
        <v>0.040219999999999999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2" t="s">
        <v>194</v>
      </c>
      <c r="AT219" s="212" t="s">
        <v>129</v>
      </c>
      <c r="AU219" s="212" t="s">
        <v>86</v>
      </c>
      <c r="AY219" s="18" t="s">
        <v>126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8" t="s">
        <v>84</v>
      </c>
      <c r="BK219" s="213">
        <f>ROUND(I219*H219,2)</f>
        <v>0</v>
      </c>
      <c r="BL219" s="18" t="s">
        <v>194</v>
      </c>
      <c r="BM219" s="212" t="s">
        <v>321</v>
      </c>
    </row>
    <row r="220" s="2" customFormat="1">
      <c r="A220" s="39"/>
      <c r="B220" s="40"/>
      <c r="C220" s="41"/>
      <c r="D220" s="214" t="s">
        <v>136</v>
      </c>
      <c r="E220" s="41"/>
      <c r="F220" s="215" t="s">
        <v>322</v>
      </c>
      <c r="G220" s="41"/>
      <c r="H220" s="41"/>
      <c r="I220" s="216"/>
      <c r="J220" s="41"/>
      <c r="K220" s="41"/>
      <c r="L220" s="45"/>
      <c r="M220" s="217"/>
      <c r="N220" s="218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86</v>
      </c>
    </row>
    <row r="221" s="13" customFormat="1">
      <c r="A221" s="13"/>
      <c r="B221" s="219"/>
      <c r="C221" s="220"/>
      <c r="D221" s="221" t="s">
        <v>138</v>
      </c>
      <c r="E221" s="222" t="s">
        <v>19</v>
      </c>
      <c r="F221" s="223" t="s">
        <v>323</v>
      </c>
      <c r="G221" s="220"/>
      <c r="H221" s="222" t="s">
        <v>19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138</v>
      </c>
      <c r="AU221" s="229" t="s">
        <v>86</v>
      </c>
      <c r="AV221" s="13" t="s">
        <v>84</v>
      </c>
      <c r="AW221" s="13" t="s">
        <v>35</v>
      </c>
      <c r="AX221" s="13" t="s">
        <v>76</v>
      </c>
      <c r="AY221" s="229" t="s">
        <v>126</v>
      </c>
    </row>
    <row r="222" s="14" customFormat="1">
      <c r="A222" s="14"/>
      <c r="B222" s="230"/>
      <c r="C222" s="231"/>
      <c r="D222" s="221" t="s">
        <v>138</v>
      </c>
      <c r="E222" s="232" t="s">
        <v>19</v>
      </c>
      <c r="F222" s="233" t="s">
        <v>86</v>
      </c>
      <c r="G222" s="231"/>
      <c r="H222" s="234">
        <v>2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138</v>
      </c>
      <c r="AU222" s="240" t="s">
        <v>86</v>
      </c>
      <c r="AV222" s="14" t="s">
        <v>86</v>
      </c>
      <c r="AW222" s="14" t="s">
        <v>35</v>
      </c>
      <c r="AX222" s="14" t="s">
        <v>84</v>
      </c>
      <c r="AY222" s="240" t="s">
        <v>126</v>
      </c>
    </row>
    <row r="223" s="2" customFormat="1" ht="16.5" customHeight="1">
      <c r="A223" s="39"/>
      <c r="B223" s="40"/>
      <c r="C223" s="201" t="s">
        <v>222</v>
      </c>
      <c r="D223" s="201" t="s">
        <v>129</v>
      </c>
      <c r="E223" s="202" t="s">
        <v>324</v>
      </c>
      <c r="F223" s="203" t="s">
        <v>325</v>
      </c>
      <c r="G223" s="204" t="s">
        <v>245</v>
      </c>
      <c r="H223" s="205">
        <v>2</v>
      </c>
      <c r="I223" s="206"/>
      <c r="J223" s="207">
        <f>ROUND(I223*H223,2)</f>
        <v>0</v>
      </c>
      <c r="K223" s="203" t="s">
        <v>133</v>
      </c>
      <c r="L223" s="45"/>
      <c r="M223" s="208" t="s">
        <v>19</v>
      </c>
      <c r="N223" s="209" t="s">
        <v>47</v>
      </c>
      <c r="O223" s="85"/>
      <c r="P223" s="210">
        <f>O223*H223</f>
        <v>0</v>
      </c>
      <c r="Q223" s="210">
        <v>0.00115</v>
      </c>
      <c r="R223" s="210">
        <f>Q223*H223</f>
        <v>0.0023</v>
      </c>
      <c r="S223" s="210">
        <v>0</v>
      </c>
      <c r="T223" s="21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2" t="s">
        <v>194</v>
      </c>
      <c r="AT223" s="212" t="s">
        <v>129</v>
      </c>
      <c r="AU223" s="212" t="s">
        <v>86</v>
      </c>
      <c r="AY223" s="18" t="s">
        <v>126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8" t="s">
        <v>84</v>
      </c>
      <c r="BK223" s="213">
        <f>ROUND(I223*H223,2)</f>
        <v>0</v>
      </c>
      <c r="BL223" s="18" t="s">
        <v>194</v>
      </c>
      <c r="BM223" s="212" t="s">
        <v>326</v>
      </c>
    </row>
    <row r="224" s="2" customFormat="1">
      <c r="A224" s="39"/>
      <c r="B224" s="40"/>
      <c r="C224" s="41"/>
      <c r="D224" s="214" t="s">
        <v>136</v>
      </c>
      <c r="E224" s="41"/>
      <c r="F224" s="215" t="s">
        <v>327</v>
      </c>
      <c r="G224" s="41"/>
      <c r="H224" s="41"/>
      <c r="I224" s="216"/>
      <c r="J224" s="41"/>
      <c r="K224" s="41"/>
      <c r="L224" s="45"/>
      <c r="M224" s="217"/>
      <c r="N224" s="218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136</v>
      </c>
      <c r="AU224" s="18" t="s">
        <v>86</v>
      </c>
    </row>
    <row r="225" s="13" customFormat="1">
      <c r="A225" s="13"/>
      <c r="B225" s="219"/>
      <c r="C225" s="220"/>
      <c r="D225" s="221" t="s">
        <v>138</v>
      </c>
      <c r="E225" s="222" t="s">
        <v>19</v>
      </c>
      <c r="F225" s="223" t="s">
        <v>328</v>
      </c>
      <c r="G225" s="220"/>
      <c r="H225" s="222" t="s">
        <v>19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9" t="s">
        <v>138</v>
      </c>
      <c r="AU225" s="229" t="s">
        <v>86</v>
      </c>
      <c r="AV225" s="13" t="s">
        <v>84</v>
      </c>
      <c r="AW225" s="13" t="s">
        <v>35</v>
      </c>
      <c r="AX225" s="13" t="s">
        <v>76</v>
      </c>
      <c r="AY225" s="229" t="s">
        <v>126</v>
      </c>
    </row>
    <row r="226" s="14" customFormat="1">
      <c r="A226" s="14"/>
      <c r="B226" s="230"/>
      <c r="C226" s="231"/>
      <c r="D226" s="221" t="s">
        <v>138</v>
      </c>
      <c r="E226" s="232" t="s">
        <v>19</v>
      </c>
      <c r="F226" s="233" t="s">
        <v>86</v>
      </c>
      <c r="G226" s="231"/>
      <c r="H226" s="234">
        <v>2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0" t="s">
        <v>138</v>
      </c>
      <c r="AU226" s="240" t="s">
        <v>86</v>
      </c>
      <c r="AV226" s="14" t="s">
        <v>86</v>
      </c>
      <c r="AW226" s="14" t="s">
        <v>35</v>
      </c>
      <c r="AX226" s="14" t="s">
        <v>84</v>
      </c>
      <c r="AY226" s="240" t="s">
        <v>126</v>
      </c>
    </row>
    <row r="227" s="2" customFormat="1" ht="24.15" customHeight="1">
      <c r="A227" s="39"/>
      <c r="B227" s="40"/>
      <c r="C227" s="242" t="s">
        <v>329</v>
      </c>
      <c r="D227" s="242" t="s">
        <v>218</v>
      </c>
      <c r="E227" s="243" t="s">
        <v>330</v>
      </c>
      <c r="F227" s="244" t="s">
        <v>331</v>
      </c>
      <c r="G227" s="245" t="s">
        <v>245</v>
      </c>
      <c r="H227" s="246">
        <v>2</v>
      </c>
      <c r="I227" s="247"/>
      <c r="J227" s="248">
        <f>ROUND(I227*H227,2)</f>
        <v>0</v>
      </c>
      <c r="K227" s="244" t="s">
        <v>133</v>
      </c>
      <c r="L227" s="249"/>
      <c r="M227" s="250" t="s">
        <v>19</v>
      </c>
      <c r="N227" s="251" t="s">
        <v>47</v>
      </c>
      <c r="O227" s="85"/>
      <c r="P227" s="210">
        <f>O227*H227</f>
        <v>0</v>
      </c>
      <c r="Q227" s="210">
        <v>0.00164</v>
      </c>
      <c r="R227" s="210">
        <f>Q227*H227</f>
        <v>0.0032799999999999999</v>
      </c>
      <c r="S227" s="210">
        <v>0</v>
      </c>
      <c r="T227" s="21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2" t="s">
        <v>222</v>
      </c>
      <c r="AT227" s="212" t="s">
        <v>218</v>
      </c>
      <c r="AU227" s="212" t="s">
        <v>86</v>
      </c>
      <c r="AY227" s="18" t="s">
        <v>126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8" t="s">
        <v>84</v>
      </c>
      <c r="BK227" s="213">
        <f>ROUND(I227*H227,2)</f>
        <v>0</v>
      </c>
      <c r="BL227" s="18" t="s">
        <v>194</v>
      </c>
      <c r="BM227" s="212" t="s">
        <v>332</v>
      </c>
    </row>
    <row r="228" s="2" customFormat="1">
      <c r="A228" s="39"/>
      <c r="B228" s="40"/>
      <c r="C228" s="41"/>
      <c r="D228" s="214" t="s">
        <v>136</v>
      </c>
      <c r="E228" s="41"/>
      <c r="F228" s="215" t="s">
        <v>333</v>
      </c>
      <c r="G228" s="41"/>
      <c r="H228" s="41"/>
      <c r="I228" s="216"/>
      <c r="J228" s="41"/>
      <c r="K228" s="41"/>
      <c r="L228" s="45"/>
      <c r="M228" s="217"/>
      <c r="N228" s="218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136</v>
      </c>
      <c r="AU228" s="18" t="s">
        <v>86</v>
      </c>
    </row>
    <row r="229" s="2" customFormat="1" ht="24.15" customHeight="1">
      <c r="A229" s="39"/>
      <c r="B229" s="40"/>
      <c r="C229" s="201" t="s">
        <v>334</v>
      </c>
      <c r="D229" s="201" t="s">
        <v>129</v>
      </c>
      <c r="E229" s="202" t="s">
        <v>335</v>
      </c>
      <c r="F229" s="203" t="s">
        <v>336</v>
      </c>
      <c r="G229" s="204" t="s">
        <v>286</v>
      </c>
      <c r="H229" s="263"/>
      <c r="I229" s="206"/>
      <c r="J229" s="207">
        <f>ROUND(I229*H229,2)</f>
        <v>0</v>
      </c>
      <c r="K229" s="203" t="s">
        <v>133</v>
      </c>
      <c r="L229" s="45"/>
      <c r="M229" s="208" t="s">
        <v>19</v>
      </c>
      <c r="N229" s="209" t="s">
        <v>47</v>
      </c>
      <c r="O229" s="85"/>
      <c r="P229" s="210">
        <f>O229*H229</f>
        <v>0</v>
      </c>
      <c r="Q229" s="210">
        <v>0</v>
      </c>
      <c r="R229" s="210">
        <f>Q229*H229</f>
        <v>0</v>
      </c>
      <c r="S229" s="210">
        <v>0</v>
      </c>
      <c r="T229" s="21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2" t="s">
        <v>194</v>
      </c>
      <c r="AT229" s="212" t="s">
        <v>129</v>
      </c>
      <c r="AU229" s="212" t="s">
        <v>86</v>
      </c>
      <c r="AY229" s="18" t="s">
        <v>126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8" t="s">
        <v>84</v>
      </c>
      <c r="BK229" s="213">
        <f>ROUND(I229*H229,2)</f>
        <v>0</v>
      </c>
      <c r="BL229" s="18" t="s">
        <v>194</v>
      </c>
      <c r="BM229" s="212" t="s">
        <v>337</v>
      </c>
    </row>
    <row r="230" s="2" customFormat="1">
      <c r="A230" s="39"/>
      <c r="B230" s="40"/>
      <c r="C230" s="41"/>
      <c r="D230" s="214" t="s">
        <v>136</v>
      </c>
      <c r="E230" s="41"/>
      <c r="F230" s="215" t="s">
        <v>338</v>
      </c>
      <c r="G230" s="41"/>
      <c r="H230" s="41"/>
      <c r="I230" s="216"/>
      <c r="J230" s="41"/>
      <c r="K230" s="41"/>
      <c r="L230" s="45"/>
      <c r="M230" s="217"/>
      <c r="N230" s="218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136</v>
      </c>
      <c r="AU230" s="18" t="s">
        <v>86</v>
      </c>
    </row>
    <row r="231" s="12" customFormat="1" ht="22.8" customHeight="1">
      <c r="A231" s="12"/>
      <c r="B231" s="185"/>
      <c r="C231" s="186"/>
      <c r="D231" s="187" t="s">
        <v>75</v>
      </c>
      <c r="E231" s="199" t="s">
        <v>339</v>
      </c>
      <c r="F231" s="199" t="s">
        <v>340</v>
      </c>
      <c r="G231" s="186"/>
      <c r="H231" s="186"/>
      <c r="I231" s="189"/>
      <c r="J231" s="200">
        <f>BK231</f>
        <v>0</v>
      </c>
      <c r="K231" s="186"/>
      <c r="L231" s="191"/>
      <c r="M231" s="192"/>
      <c r="N231" s="193"/>
      <c r="O231" s="193"/>
      <c r="P231" s="194">
        <f>SUM(P232:P252)</f>
        <v>0</v>
      </c>
      <c r="Q231" s="193"/>
      <c r="R231" s="194">
        <f>SUM(R232:R252)</f>
        <v>0.033750000000000002</v>
      </c>
      <c r="S231" s="193"/>
      <c r="T231" s="195">
        <f>SUM(T232:T252)</f>
        <v>0.1215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96" t="s">
        <v>86</v>
      </c>
      <c r="AT231" s="197" t="s">
        <v>75</v>
      </c>
      <c r="AU231" s="197" t="s">
        <v>84</v>
      </c>
      <c r="AY231" s="196" t="s">
        <v>126</v>
      </c>
      <c r="BK231" s="198">
        <f>SUM(BK232:BK252)</f>
        <v>0</v>
      </c>
    </row>
    <row r="232" s="2" customFormat="1" ht="16.5" customHeight="1">
      <c r="A232" s="39"/>
      <c r="B232" s="40"/>
      <c r="C232" s="201" t="s">
        <v>341</v>
      </c>
      <c r="D232" s="201" t="s">
        <v>129</v>
      </c>
      <c r="E232" s="202" t="s">
        <v>342</v>
      </c>
      <c r="F232" s="203" t="s">
        <v>343</v>
      </c>
      <c r="G232" s="204" t="s">
        <v>294</v>
      </c>
      <c r="H232" s="205">
        <v>135</v>
      </c>
      <c r="I232" s="206"/>
      <c r="J232" s="207">
        <f>ROUND(I232*H232,2)</f>
        <v>0</v>
      </c>
      <c r="K232" s="203" t="s">
        <v>133</v>
      </c>
      <c r="L232" s="45"/>
      <c r="M232" s="208" t="s">
        <v>19</v>
      </c>
      <c r="N232" s="209" t="s">
        <v>47</v>
      </c>
      <c r="O232" s="85"/>
      <c r="P232" s="210">
        <f>O232*H232</f>
        <v>0</v>
      </c>
      <c r="Q232" s="210">
        <v>0</v>
      </c>
      <c r="R232" s="210">
        <f>Q232*H232</f>
        <v>0</v>
      </c>
      <c r="S232" s="210">
        <v>0</v>
      </c>
      <c r="T232" s="21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2" t="s">
        <v>194</v>
      </c>
      <c r="AT232" s="212" t="s">
        <v>129</v>
      </c>
      <c r="AU232" s="212" t="s">
        <v>86</v>
      </c>
      <c r="AY232" s="18" t="s">
        <v>126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8" t="s">
        <v>84</v>
      </c>
      <c r="BK232" s="213">
        <f>ROUND(I232*H232,2)</f>
        <v>0</v>
      </c>
      <c r="BL232" s="18" t="s">
        <v>194</v>
      </c>
      <c r="BM232" s="212" t="s">
        <v>344</v>
      </c>
    </row>
    <row r="233" s="2" customFormat="1">
      <c r="A233" s="39"/>
      <c r="B233" s="40"/>
      <c r="C233" s="41"/>
      <c r="D233" s="214" t="s">
        <v>136</v>
      </c>
      <c r="E233" s="41"/>
      <c r="F233" s="215" t="s">
        <v>345</v>
      </c>
      <c r="G233" s="41"/>
      <c r="H233" s="41"/>
      <c r="I233" s="216"/>
      <c r="J233" s="41"/>
      <c r="K233" s="41"/>
      <c r="L233" s="45"/>
      <c r="M233" s="217"/>
      <c r="N233" s="218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136</v>
      </c>
      <c r="AU233" s="18" t="s">
        <v>86</v>
      </c>
    </row>
    <row r="234" s="13" customFormat="1">
      <c r="A234" s="13"/>
      <c r="B234" s="219"/>
      <c r="C234" s="220"/>
      <c r="D234" s="221" t="s">
        <v>138</v>
      </c>
      <c r="E234" s="222" t="s">
        <v>19</v>
      </c>
      <c r="F234" s="223" t="s">
        <v>346</v>
      </c>
      <c r="G234" s="220"/>
      <c r="H234" s="222" t="s">
        <v>19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138</v>
      </c>
      <c r="AU234" s="229" t="s">
        <v>86</v>
      </c>
      <c r="AV234" s="13" t="s">
        <v>84</v>
      </c>
      <c r="AW234" s="13" t="s">
        <v>35</v>
      </c>
      <c r="AX234" s="13" t="s">
        <v>76</v>
      </c>
      <c r="AY234" s="229" t="s">
        <v>126</v>
      </c>
    </row>
    <row r="235" s="14" customFormat="1">
      <c r="A235" s="14"/>
      <c r="B235" s="230"/>
      <c r="C235" s="231"/>
      <c r="D235" s="221" t="s">
        <v>138</v>
      </c>
      <c r="E235" s="232" t="s">
        <v>19</v>
      </c>
      <c r="F235" s="233" t="s">
        <v>347</v>
      </c>
      <c r="G235" s="231"/>
      <c r="H235" s="234">
        <v>135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0" t="s">
        <v>138</v>
      </c>
      <c r="AU235" s="240" t="s">
        <v>86</v>
      </c>
      <c r="AV235" s="14" t="s">
        <v>86</v>
      </c>
      <c r="AW235" s="14" t="s">
        <v>35</v>
      </c>
      <c r="AX235" s="14" t="s">
        <v>84</v>
      </c>
      <c r="AY235" s="240" t="s">
        <v>126</v>
      </c>
    </row>
    <row r="236" s="2" customFormat="1" ht="16.5" customHeight="1">
      <c r="A236" s="39"/>
      <c r="B236" s="40"/>
      <c r="C236" s="242" t="s">
        <v>348</v>
      </c>
      <c r="D236" s="242" t="s">
        <v>218</v>
      </c>
      <c r="E236" s="243" t="s">
        <v>349</v>
      </c>
      <c r="F236" s="244" t="s">
        <v>350</v>
      </c>
      <c r="G236" s="245" t="s">
        <v>245</v>
      </c>
      <c r="H236" s="246">
        <v>135</v>
      </c>
      <c r="I236" s="247"/>
      <c r="J236" s="248">
        <f>ROUND(I236*H236,2)</f>
        <v>0</v>
      </c>
      <c r="K236" s="244" t="s">
        <v>133</v>
      </c>
      <c r="L236" s="249"/>
      <c r="M236" s="250" t="s">
        <v>19</v>
      </c>
      <c r="N236" s="251" t="s">
        <v>47</v>
      </c>
      <c r="O236" s="85"/>
      <c r="P236" s="210">
        <f>O236*H236</f>
        <v>0</v>
      </c>
      <c r="Q236" s="210">
        <v>0.00025000000000000001</v>
      </c>
      <c r="R236" s="210">
        <f>Q236*H236</f>
        <v>0.033750000000000002</v>
      </c>
      <c r="S236" s="210">
        <v>0</v>
      </c>
      <c r="T236" s="21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2" t="s">
        <v>222</v>
      </c>
      <c r="AT236" s="212" t="s">
        <v>218</v>
      </c>
      <c r="AU236" s="212" t="s">
        <v>86</v>
      </c>
      <c r="AY236" s="18" t="s">
        <v>126</v>
      </c>
      <c r="BE236" s="213">
        <f>IF(N236="základní",J236,0)</f>
        <v>0</v>
      </c>
      <c r="BF236" s="213">
        <f>IF(N236="snížená",J236,0)</f>
        <v>0</v>
      </c>
      <c r="BG236" s="213">
        <f>IF(N236="zákl. přenesená",J236,0)</f>
        <v>0</v>
      </c>
      <c r="BH236" s="213">
        <f>IF(N236="sníž. přenesená",J236,0)</f>
        <v>0</v>
      </c>
      <c r="BI236" s="213">
        <f>IF(N236="nulová",J236,0)</f>
        <v>0</v>
      </c>
      <c r="BJ236" s="18" t="s">
        <v>84</v>
      </c>
      <c r="BK236" s="213">
        <f>ROUND(I236*H236,2)</f>
        <v>0</v>
      </c>
      <c r="BL236" s="18" t="s">
        <v>194</v>
      </c>
      <c r="BM236" s="212" t="s">
        <v>351</v>
      </c>
    </row>
    <row r="237" s="2" customFormat="1">
      <c r="A237" s="39"/>
      <c r="B237" s="40"/>
      <c r="C237" s="41"/>
      <c r="D237" s="214" t="s">
        <v>136</v>
      </c>
      <c r="E237" s="41"/>
      <c r="F237" s="215" t="s">
        <v>352</v>
      </c>
      <c r="G237" s="41"/>
      <c r="H237" s="41"/>
      <c r="I237" s="216"/>
      <c r="J237" s="41"/>
      <c r="K237" s="41"/>
      <c r="L237" s="45"/>
      <c r="M237" s="217"/>
      <c r="N237" s="218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136</v>
      </c>
      <c r="AU237" s="18" t="s">
        <v>86</v>
      </c>
    </row>
    <row r="238" s="2" customFormat="1" ht="24.15" customHeight="1">
      <c r="A238" s="39"/>
      <c r="B238" s="40"/>
      <c r="C238" s="201" t="s">
        <v>353</v>
      </c>
      <c r="D238" s="201" t="s">
        <v>129</v>
      </c>
      <c r="E238" s="202" t="s">
        <v>354</v>
      </c>
      <c r="F238" s="203" t="s">
        <v>355</v>
      </c>
      <c r="G238" s="204" t="s">
        <v>294</v>
      </c>
      <c r="H238" s="205">
        <v>135</v>
      </c>
      <c r="I238" s="206"/>
      <c r="J238" s="207">
        <f>ROUND(I238*H238,2)</f>
        <v>0</v>
      </c>
      <c r="K238" s="203" t="s">
        <v>133</v>
      </c>
      <c r="L238" s="45"/>
      <c r="M238" s="208" t="s">
        <v>19</v>
      </c>
      <c r="N238" s="209" t="s">
        <v>47</v>
      </c>
      <c r="O238" s="85"/>
      <c r="P238" s="210">
        <f>O238*H238</f>
        <v>0</v>
      </c>
      <c r="Q238" s="210">
        <v>0</v>
      </c>
      <c r="R238" s="210">
        <f>Q238*H238</f>
        <v>0</v>
      </c>
      <c r="S238" s="210">
        <v>0.00062</v>
      </c>
      <c r="T238" s="211">
        <f>S238*H238</f>
        <v>0.083699999999999997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2" t="s">
        <v>194</v>
      </c>
      <c r="AT238" s="212" t="s">
        <v>129</v>
      </c>
      <c r="AU238" s="212" t="s">
        <v>86</v>
      </c>
      <c r="AY238" s="18" t="s">
        <v>126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18" t="s">
        <v>84</v>
      </c>
      <c r="BK238" s="213">
        <f>ROUND(I238*H238,2)</f>
        <v>0</v>
      </c>
      <c r="BL238" s="18" t="s">
        <v>194</v>
      </c>
      <c r="BM238" s="212" t="s">
        <v>356</v>
      </c>
    </row>
    <row r="239" s="2" customFormat="1">
      <c r="A239" s="39"/>
      <c r="B239" s="40"/>
      <c r="C239" s="41"/>
      <c r="D239" s="214" t="s">
        <v>136</v>
      </c>
      <c r="E239" s="41"/>
      <c r="F239" s="215" t="s">
        <v>357</v>
      </c>
      <c r="G239" s="41"/>
      <c r="H239" s="41"/>
      <c r="I239" s="216"/>
      <c r="J239" s="41"/>
      <c r="K239" s="41"/>
      <c r="L239" s="45"/>
      <c r="M239" s="217"/>
      <c r="N239" s="218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136</v>
      </c>
      <c r="AU239" s="18" t="s">
        <v>86</v>
      </c>
    </row>
    <row r="240" s="13" customFormat="1">
      <c r="A240" s="13"/>
      <c r="B240" s="219"/>
      <c r="C240" s="220"/>
      <c r="D240" s="221" t="s">
        <v>138</v>
      </c>
      <c r="E240" s="222" t="s">
        <v>19</v>
      </c>
      <c r="F240" s="223" t="s">
        <v>358</v>
      </c>
      <c r="G240" s="220"/>
      <c r="H240" s="222" t="s">
        <v>19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9" t="s">
        <v>138</v>
      </c>
      <c r="AU240" s="229" t="s">
        <v>86</v>
      </c>
      <c r="AV240" s="13" t="s">
        <v>84</v>
      </c>
      <c r="AW240" s="13" t="s">
        <v>35</v>
      </c>
      <c r="AX240" s="13" t="s">
        <v>76</v>
      </c>
      <c r="AY240" s="229" t="s">
        <v>126</v>
      </c>
    </row>
    <row r="241" s="14" customFormat="1">
      <c r="A241" s="14"/>
      <c r="B241" s="230"/>
      <c r="C241" s="231"/>
      <c r="D241" s="221" t="s">
        <v>138</v>
      </c>
      <c r="E241" s="232" t="s">
        <v>19</v>
      </c>
      <c r="F241" s="233" t="s">
        <v>359</v>
      </c>
      <c r="G241" s="231"/>
      <c r="H241" s="234">
        <v>88.659999999999997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138</v>
      </c>
      <c r="AU241" s="240" t="s">
        <v>86</v>
      </c>
      <c r="AV241" s="14" t="s">
        <v>86</v>
      </c>
      <c r="AW241" s="14" t="s">
        <v>35</v>
      </c>
      <c r="AX241" s="14" t="s">
        <v>76</v>
      </c>
      <c r="AY241" s="240" t="s">
        <v>126</v>
      </c>
    </row>
    <row r="242" s="13" customFormat="1">
      <c r="A242" s="13"/>
      <c r="B242" s="219"/>
      <c r="C242" s="220"/>
      <c r="D242" s="221" t="s">
        <v>138</v>
      </c>
      <c r="E242" s="222" t="s">
        <v>19</v>
      </c>
      <c r="F242" s="223" t="s">
        <v>360</v>
      </c>
      <c r="G242" s="220"/>
      <c r="H242" s="222" t="s">
        <v>19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9" t="s">
        <v>138</v>
      </c>
      <c r="AU242" s="229" t="s">
        <v>86</v>
      </c>
      <c r="AV242" s="13" t="s">
        <v>84</v>
      </c>
      <c r="AW242" s="13" t="s">
        <v>35</v>
      </c>
      <c r="AX242" s="13" t="s">
        <v>76</v>
      </c>
      <c r="AY242" s="229" t="s">
        <v>126</v>
      </c>
    </row>
    <row r="243" s="14" customFormat="1">
      <c r="A243" s="14"/>
      <c r="B243" s="230"/>
      <c r="C243" s="231"/>
      <c r="D243" s="221" t="s">
        <v>138</v>
      </c>
      <c r="E243" s="232" t="s">
        <v>19</v>
      </c>
      <c r="F243" s="233" t="s">
        <v>361</v>
      </c>
      <c r="G243" s="231"/>
      <c r="H243" s="234">
        <v>40.149999999999999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138</v>
      </c>
      <c r="AU243" s="240" t="s">
        <v>86</v>
      </c>
      <c r="AV243" s="14" t="s">
        <v>86</v>
      </c>
      <c r="AW243" s="14" t="s">
        <v>35</v>
      </c>
      <c r="AX243" s="14" t="s">
        <v>76</v>
      </c>
      <c r="AY243" s="240" t="s">
        <v>126</v>
      </c>
    </row>
    <row r="244" s="13" customFormat="1">
      <c r="A244" s="13"/>
      <c r="B244" s="219"/>
      <c r="C244" s="220"/>
      <c r="D244" s="221" t="s">
        <v>138</v>
      </c>
      <c r="E244" s="222" t="s">
        <v>19</v>
      </c>
      <c r="F244" s="223" t="s">
        <v>362</v>
      </c>
      <c r="G244" s="220"/>
      <c r="H244" s="222" t="s">
        <v>19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9" t="s">
        <v>138</v>
      </c>
      <c r="AU244" s="229" t="s">
        <v>86</v>
      </c>
      <c r="AV244" s="13" t="s">
        <v>84</v>
      </c>
      <c r="AW244" s="13" t="s">
        <v>35</v>
      </c>
      <c r="AX244" s="13" t="s">
        <v>76</v>
      </c>
      <c r="AY244" s="229" t="s">
        <v>126</v>
      </c>
    </row>
    <row r="245" s="14" customFormat="1">
      <c r="A245" s="14"/>
      <c r="B245" s="230"/>
      <c r="C245" s="231"/>
      <c r="D245" s="221" t="s">
        <v>138</v>
      </c>
      <c r="E245" s="232" t="s">
        <v>19</v>
      </c>
      <c r="F245" s="233" t="s">
        <v>363</v>
      </c>
      <c r="G245" s="231"/>
      <c r="H245" s="234">
        <v>6.1900000000000004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0" t="s">
        <v>138</v>
      </c>
      <c r="AU245" s="240" t="s">
        <v>86</v>
      </c>
      <c r="AV245" s="14" t="s">
        <v>86</v>
      </c>
      <c r="AW245" s="14" t="s">
        <v>35</v>
      </c>
      <c r="AX245" s="14" t="s">
        <v>76</v>
      </c>
      <c r="AY245" s="240" t="s">
        <v>126</v>
      </c>
    </row>
    <row r="246" s="15" customFormat="1">
      <c r="A246" s="15"/>
      <c r="B246" s="252"/>
      <c r="C246" s="253"/>
      <c r="D246" s="221" t="s">
        <v>138</v>
      </c>
      <c r="E246" s="254" t="s">
        <v>19</v>
      </c>
      <c r="F246" s="255" t="s">
        <v>263</v>
      </c>
      <c r="G246" s="253"/>
      <c r="H246" s="256">
        <v>135</v>
      </c>
      <c r="I246" s="257"/>
      <c r="J246" s="253"/>
      <c r="K246" s="253"/>
      <c r="L246" s="258"/>
      <c r="M246" s="259"/>
      <c r="N246" s="260"/>
      <c r="O246" s="260"/>
      <c r="P246" s="260"/>
      <c r="Q246" s="260"/>
      <c r="R246" s="260"/>
      <c r="S246" s="260"/>
      <c r="T246" s="26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2" t="s">
        <v>138</v>
      </c>
      <c r="AU246" s="262" t="s">
        <v>86</v>
      </c>
      <c r="AV246" s="15" t="s">
        <v>134</v>
      </c>
      <c r="AW246" s="15" t="s">
        <v>35</v>
      </c>
      <c r="AX246" s="15" t="s">
        <v>84</v>
      </c>
      <c r="AY246" s="262" t="s">
        <v>126</v>
      </c>
    </row>
    <row r="247" s="2" customFormat="1" ht="16.5" customHeight="1">
      <c r="A247" s="39"/>
      <c r="B247" s="40"/>
      <c r="C247" s="201" t="s">
        <v>364</v>
      </c>
      <c r="D247" s="201" t="s">
        <v>129</v>
      </c>
      <c r="E247" s="202" t="s">
        <v>365</v>
      </c>
      <c r="F247" s="203" t="s">
        <v>366</v>
      </c>
      <c r="G247" s="204" t="s">
        <v>245</v>
      </c>
      <c r="H247" s="205">
        <v>135</v>
      </c>
      <c r="I247" s="206"/>
      <c r="J247" s="207">
        <f>ROUND(I247*H247,2)</f>
        <v>0</v>
      </c>
      <c r="K247" s="203" t="s">
        <v>133</v>
      </c>
      <c r="L247" s="45"/>
      <c r="M247" s="208" t="s">
        <v>19</v>
      </c>
      <c r="N247" s="209" t="s">
        <v>47</v>
      </c>
      <c r="O247" s="85"/>
      <c r="P247" s="210">
        <f>O247*H247</f>
        <v>0</v>
      </c>
      <c r="Q247" s="210">
        <v>0</v>
      </c>
      <c r="R247" s="210">
        <f>Q247*H247</f>
        <v>0</v>
      </c>
      <c r="S247" s="210">
        <v>0.00027999999999999998</v>
      </c>
      <c r="T247" s="211">
        <f>S247*H247</f>
        <v>0.037799999999999993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2" t="s">
        <v>194</v>
      </c>
      <c r="AT247" s="212" t="s">
        <v>129</v>
      </c>
      <c r="AU247" s="212" t="s">
        <v>86</v>
      </c>
      <c r="AY247" s="18" t="s">
        <v>126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8" t="s">
        <v>84</v>
      </c>
      <c r="BK247" s="213">
        <f>ROUND(I247*H247,2)</f>
        <v>0</v>
      </c>
      <c r="BL247" s="18" t="s">
        <v>194</v>
      </c>
      <c r="BM247" s="212" t="s">
        <v>367</v>
      </c>
    </row>
    <row r="248" s="2" customFormat="1">
      <c r="A248" s="39"/>
      <c r="B248" s="40"/>
      <c r="C248" s="41"/>
      <c r="D248" s="214" t="s">
        <v>136</v>
      </c>
      <c r="E248" s="41"/>
      <c r="F248" s="215" t="s">
        <v>368</v>
      </c>
      <c r="G248" s="41"/>
      <c r="H248" s="41"/>
      <c r="I248" s="216"/>
      <c r="J248" s="41"/>
      <c r="K248" s="41"/>
      <c r="L248" s="45"/>
      <c r="M248" s="217"/>
      <c r="N248" s="218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136</v>
      </c>
      <c r="AU248" s="18" t="s">
        <v>86</v>
      </c>
    </row>
    <row r="249" s="2" customFormat="1" ht="24.15" customHeight="1">
      <c r="A249" s="39"/>
      <c r="B249" s="40"/>
      <c r="C249" s="201" t="s">
        <v>369</v>
      </c>
      <c r="D249" s="201" t="s">
        <v>129</v>
      </c>
      <c r="E249" s="202" t="s">
        <v>370</v>
      </c>
      <c r="F249" s="203" t="s">
        <v>371</v>
      </c>
      <c r="G249" s="204" t="s">
        <v>245</v>
      </c>
      <c r="H249" s="205">
        <v>1</v>
      </c>
      <c r="I249" s="206"/>
      <c r="J249" s="207">
        <f>ROUND(I249*H249,2)</f>
        <v>0</v>
      </c>
      <c r="K249" s="203" t="s">
        <v>133</v>
      </c>
      <c r="L249" s="45"/>
      <c r="M249" s="208" t="s">
        <v>19</v>
      </c>
      <c r="N249" s="209" t="s">
        <v>47</v>
      </c>
      <c r="O249" s="85"/>
      <c r="P249" s="210">
        <f>O249*H249</f>
        <v>0</v>
      </c>
      <c r="Q249" s="210">
        <v>0</v>
      </c>
      <c r="R249" s="210">
        <f>Q249*H249</f>
        <v>0</v>
      </c>
      <c r="S249" s="210">
        <v>0</v>
      </c>
      <c r="T249" s="21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2" t="s">
        <v>194</v>
      </c>
      <c r="AT249" s="212" t="s">
        <v>129</v>
      </c>
      <c r="AU249" s="212" t="s">
        <v>86</v>
      </c>
      <c r="AY249" s="18" t="s">
        <v>126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8" t="s">
        <v>84</v>
      </c>
      <c r="BK249" s="213">
        <f>ROUND(I249*H249,2)</f>
        <v>0</v>
      </c>
      <c r="BL249" s="18" t="s">
        <v>194</v>
      </c>
      <c r="BM249" s="212" t="s">
        <v>372</v>
      </c>
    </row>
    <row r="250" s="2" customFormat="1">
      <c r="A250" s="39"/>
      <c r="B250" s="40"/>
      <c r="C250" s="41"/>
      <c r="D250" s="214" t="s">
        <v>136</v>
      </c>
      <c r="E250" s="41"/>
      <c r="F250" s="215" t="s">
        <v>373</v>
      </c>
      <c r="G250" s="41"/>
      <c r="H250" s="41"/>
      <c r="I250" s="216"/>
      <c r="J250" s="41"/>
      <c r="K250" s="41"/>
      <c r="L250" s="45"/>
      <c r="M250" s="217"/>
      <c r="N250" s="218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136</v>
      </c>
      <c r="AU250" s="18" t="s">
        <v>86</v>
      </c>
    </row>
    <row r="251" s="2" customFormat="1" ht="24.15" customHeight="1">
      <c r="A251" s="39"/>
      <c r="B251" s="40"/>
      <c r="C251" s="201" t="s">
        <v>374</v>
      </c>
      <c r="D251" s="201" t="s">
        <v>129</v>
      </c>
      <c r="E251" s="202" t="s">
        <v>375</v>
      </c>
      <c r="F251" s="203" t="s">
        <v>376</v>
      </c>
      <c r="G251" s="204" t="s">
        <v>286</v>
      </c>
      <c r="H251" s="263"/>
      <c r="I251" s="206"/>
      <c r="J251" s="207">
        <f>ROUND(I251*H251,2)</f>
        <v>0</v>
      </c>
      <c r="K251" s="203" t="s">
        <v>133</v>
      </c>
      <c r="L251" s="45"/>
      <c r="M251" s="208" t="s">
        <v>19</v>
      </c>
      <c r="N251" s="209" t="s">
        <v>47</v>
      </c>
      <c r="O251" s="85"/>
      <c r="P251" s="210">
        <f>O251*H251</f>
        <v>0</v>
      </c>
      <c r="Q251" s="210">
        <v>0</v>
      </c>
      <c r="R251" s="210">
        <f>Q251*H251</f>
        <v>0</v>
      </c>
      <c r="S251" s="210">
        <v>0</v>
      </c>
      <c r="T251" s="21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2" t="s">
        <v>194</v>
      </c>
      <c r="AT251" s="212" t="s">
        <v>129</v>
      </c>
      <c r="AU251" s="212" t="s">
        <v>86</v>
      </c>
      <c r="AY251" s="18" t="s">
        <v>126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18" t="s">
        <v>84</v>
      </c>
      <c r="BK251" s="213">
        <f>ROUND(I251*H251,2)</f>
        <v>0</v>
      </c>
      <c r="BL251" s="18" t="s">
        <v>194</v>
      </c>
      <c r="BM251" s="212" t="s">
        <v>377</v>
      </c>
    </row>
    <row r="252" s="2" customFormat="1">
      <c r="A252" s="39"/>
      <c r="B252" s="40"/>
      <c r="C252" s="41"/>
      <c r="D252" s="214" t="s">
        <v>136</v>
      </c>
      <c r="E252" s="41"/>
      <c r="F252" s="215" t="s">
        <v>378</v>
      </c>
      <c r="G252" s="41"/>
      <c r="H252" s="41"/>
      <c r="I252" s="216"/>
      <c r="J252" s="41"/>
      <c r="K252" s="41"/>
      <c r="L252" s="45"/>
      <c r="M252" s="217"/>
      <c r="N252" s="218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136</v>
      </c>
      <c r="AU252" s="18" t="s">
        <v>86</v>
      </c>
    </row>
    <row r="253" s="12" customFormat="1" ht="22.8" customHeight="1">
      <c r="A253" s="12"/>
      <c r="B253" s="185"/>
      <c r="C253" s="186"/>
      <c r="D253" s="187" t="s">
        <v>75</v>
      </c>
      <c r="E253" s="199" t="s">
        <v>379</v>
      </c>
      <c r="F253" s="199" t="s">
        <v>380</v>
      </c>
      <c r="G253" s="186"/>
      <c r="H253" s="186"/>
      <c r="I253" s="189"/>
      <c r="J253" s="200">
        <f>BK253</f>
        <v>0</v>
      </c>
      <c r="K253" s="186"/>
      <c r="L253" s="191"/>
      <c r="M253" s="192"/>
      <c r="N253" s="193"/>
      <c r="O253" s="193"/>
      <c r="P253" s="194">
        <f>SUM(P254:P259)</f>
        <v>0</v>
      </c>
      <c r="Q253" s="193"/>
      <c r="R253" s="194">
        <f>SUM(R254:R259)</f>
        <v>0</v>
      </c>
      <c r="S253" s="193"/>
      <c r="T253" s="195">
        <f>SUM(T254:T259)</f>
        <v>0.0050000000000000001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6" t="s">
        <v>86</v>
      </c>
      <c r="AT253" s="197" t="s">
        <v>75</v>
      </c>
      <c r="AU253" s="197" t="s">
        <v>84</v>
      </c>
      <c r="AY253" s="196" t="s">
        <v>126</v>
      </c>
      <c r="BK253" s="198">
        <f>SUM(BK254:BK259)</f>
        <v>0</v>
      </c>
    </row>
    <row r="254" s="2" customFormat="1" ht="16.5" customHeight="1">
      <c r="A254" s="39"/>
      <c r="B254" s="40"/>
      <c r="C254" s="201" t="s">
        <v>381</v>
      </c>
      <c r="D254" s="201" t="s">
        <v>129</v>
      </c>
      <c r="E254" s="202" t="s">
        <v>382</v>
      </c>
      <c r="F254" s="203" t="s">
        <v>383</v>
      </c>
      <c r="G254" s="204" t="s">
        <v>245</v>
      </c>
      <c r="H254" s="205">
        <v>2</v>
      </c>
      <c r="I254" s="206"/>
      <c r="J254" s="207">
        <f>ROUND(I254*H254,2)</f>
        <v>0</v>
      </c>
      <c r="K254" s="203" t="s">
        <v>133</v>
      </c>
      <c r="L254" s="45"/>
      <c r="M254" s="208" t="s">
        <v>19</v>
      </c>
      <c r="N254" s="209" t="s">
        <v>47</v>
      </c>
      <c r="O254" s="85"/>
      <c r="P254" s="210">
        <f>O254*H254</f>
        <v>0</v>
      </c>
      <c r="Q254" s="210">
        <v>0</v>
      </c>
      <c r="R254" s="210">
        <f>Q254*H254</f>
        <v>0</v>
      </c>
      <c r="S254" s="210">
        <v>0.0025000000000000001</v>
      </c>
      <c r="T254" s="211">
        <f>S254*H254</f>
        <v>0.0050000000000000001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2" t="s">
        <v>194</v>
      </c>
      <c r="AT254" s="212" t="s">
        <v>129</v>
      </c>
      <c r="AU254" s="212" t="s">
        <v>86</v>
      </c>
      <c r="AY254" s="18" t="s">
        <v>126</v>
      </c>
      <c r="BE254" s="213">
        <f>IF(N254="základní",J254,0)</f>
        <v>0</v>
      </c>
      <c r="BF254" s="213">
        <f>IF(N254="snížená",J254,0)</f>
        <v>0</v>
      </c>
      <c r="BG254" s="213">
        <f>IF(N254="zákl. přenesená",J254,0)</f>
        <v>0</v>
      </c>
      <c r="BH254" s="213">
        <f>IF(N254="sníž. přenesená",J254,0)</f>
        <v>0</v>
      </c>
      <c r="BI254" s="213">
        <f>IF(N254="nulová",J254,0)</f>
        <v>0</v>
      </c>
      <c r="BJ254" s="18" t="s">
        <v>84</v>
      </c>
      <c r="BK254" s="213">
        <f>ROUND(I254*H254,2)</f>
        <v>0</v>
      </c>
      <c r="BL254" s="18" t="s">
        <v>194</v>
      </c>
      <c r="BM254" s="212" t="s">
        <v>384</v>
      </c>
    </row>
    <row r="255" s="2" customFormat="1">
      <c r="A255" s="39"/>
      <c r="B255" s="40"/>
      <c r="C255" s="41"/>
      <c r="D255" s="214" t="s">
        <v>136</v>
      </c>
      <c r="E255" s="41"/>
      <c r="F255" s="215" t="s">
        <v>385</v>
      </c>
      <c r="G255" s="41"/>
      <c r="H255" s="41"/>
      <c r="I255" s="216"/>
      <c r="J255" s="41"/>
      <c r="K255" s="41"/>
      <c r="L255" s="45"/>
      <c r="M255" s="217"/>
      <c r="N255" s="218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136</v>
      </c>
      <c r="AU255" s="18" t="s">
        <v>86</v>
      </c>
    </row>
    <row r="256" s="13" customFormat="1">
      <c r="A256" s="13"/>
      <c r="B256" s="219"/>
      <c r="C256" s="220"/>
      <c r="D256" s="221" t="s">
        <v>138</v>
      </c>
      <c r="E256" s="222" t="s">
        <v>19</v>
      </c>
      <c r="F256" s="223" t="s">
        <v>386</v>
      </c>
      <c r="G256" s="220"/>
      <c r="H256" s="222" t="s">
        <v>19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9" t="s">
        <v>138</v>
      </c>
      <c r="AU256" s="229" t="s">
        <v>86</v>
      </c>
      <c r="AV256" s="13" t="s">
        <v>84</v>
      </c>
      <c r="AW256" s="13" t="s">
        <v>35</v>
      </c>
      <c r="AX256" s="13" t="s">
        <v>76</v>
      </c>
      <c r="AY256" s="229" t="s">
        <v>126</v>
      </c>
    </row>
    <row r="257" s="14" customFormat="1">
      <c r="A257" s="14"/>
      <c r="B257" s="230"/>
      <c r="C257" s="231"/>
      <c r="D257" s="221" t="s">
        <v>138</v>
      </c>
      <c r="E257" s="232" t="s">
        <v>19</v>
      </c>
      <c r="F257" s="233" t="s">
        <v>86</v>
      </c>
      <c r="G257" s="231"/>
      <c r="H257" s="234">
        <v>2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138</v>
      </c>
      <c r="AU257" s="240" t="s">
        <v>86</v>
      </c>
      <c r="AV257" s="14" t="s">
        <v>86</v>
      </c>
      <c r="AW257" s="14" t="s">
        <v>35</v>
      </c>
      <c r="AX257" s="14" t="s">
        <v>84</v>
      </c>
      <c r="AY257" s="240" t="s">
        <v>126</v>
      </c>
    </row>
    <row r="258" s="2" customFormat="1" ht="24.15" customHeight="1">
      <c r="A258" s="39"/>
      <c r="B258" s="40"/>
      <c r="C258" s="201" t="s">
        <v>387</v>
      </c>
      <c r="D258" s="201" t="s">
        <v>129</v>
      </c>
      <c r="E258" s="202" t="s">
        <v>388</v>
      </c>
      <c r="F258" s="203" t="s">
        <v>389</v>
      </c>
      <c r="G258" s="204" t="s">
        <v>286</v>
      </c>
      <c r="H258" s="263"/>
      <c r="I258" s="206"/>
      <c r="J258" s="207">
        <f>ROUND(I258*H258,2)</f>
        <v>0</v>
      </c>
      <c r="K258" s="203" t="s">
        <v>133</v>
      </c>
      <c r="L258" s="45"/>
      <c r="M258" s="208" t="s">
        <v>19</v>
      </c>
      <c r="N258" s="209" t="s">
        <v>47</v>
      </c>
      <c r="O258" s="85"/>
      <c r="P258" s="210">
        <f>O258*H258</f>
        <v>0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2" t="s">
        <v>194</v>
      </c>
      <c r="AT258" s="212" t="s">
        <v>129</v>
      </c>
      <c r="AU258" s="212" t="s">
        <v>86</v>
      </c>
      <c r="AY258" s="18" t="s">
        <v>126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8" t="s">
        <v>84</v>
      </c>
      <c r="BK258" s="213">
        <f>ROUND(I258*H258,2)</f>
        <v>0</v>
      </c>
      <c r="BL258" s="18" t="s">
        <v>194</v>
      </c>
      <c r="BM258" s="212" t="s">
        <v>390</v>
      </c>
    </row>
    <row r="259" s="2" customFormat="1">
      <c r="A259" s="39"/>
      <c r="B259" s="40"/>
      <c r="C259" s="41"/>
      <c r="D259" s="214" t="s">
        <v>136</v>
      </c>
      <c r="E259" s="41"/>
      <c r="F259" s="215" t="s">
        <v>391</v>
      </c>
      <c r="G259" s="41"/>
      <c r="H259" s="41"/>
      <c r="I259" s="216"/>
      <c r="J259" s="41"/>
      <c r="K259" s="41"/>
      <c r="L259" s="45"/>
      <c r="M259" s="217"/>
      <c r="N259" s="218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136</v>
      </c>
      <c r="AU259" s="18" t="s">
        <v>86</v>
      </c>
    </row>
    <row r="260" s="12" customFormat="1" ht="22.8" customHeight="1">
      <c r="A260" s="12"/>
      <c r="B260" s="185"/>
      <c r="C260" s="186"/>
      <c r="D260" s="187" t="s">
        <v>75</v>
      </c>
      <c r="E260" s="199" t="s">
        <v>392</v>
      </c>
      <c r="F260" s="199" t="s">
        <v>393</v>
      </c>
      <c r="G260" s="186"/>
      <c r="H260" s="186"/>
      <c r="I260" s="189"/>
      <c r="J260" s="200">
        <f>BK260</f>
        <v>0</v>
      </c>
      <c r="K260" s="186"/>
      <c r="L260" s="191"/>
      <c r="M260" s="192"/>
      <c r="N260" s="193"/>
      <c r="O260" s="193"/>
      <c r="P260" s="194">
        <f>SUM(P261:P275)</f>
        <v>0</v>
      </c>
      <c r="Q260" s="193"/>
      <c r="R260" s="194">
        <f>SUM(R261:R275)</f>
        <v>0.43037345000000005</v>
      </c>
      <c r="S260" s="193"/>
      <c r="T260" s="195">
        <f>SUM(T261:T275)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6" t="s">
        <v>86</v>
      </c>
      <c r="AT260" s="197" t="s">
        <v>75</v>
      </c>
      <c r="AU260" s="197" t="s">
        <v>84</v>
      </c>
      <c r="AY260" s="196" t="s">
        <v>126</v>
      </c>
      <c r="BK260" s="198">
        <f>SUM(BK261:BK275)</f>
        <v>0</v>
      </c>
    </row>
    <row r="261" s="2" customFormat="1" ht="24.15" customHeight="1">
      <c r="A261" s="39"/>
      <c r="B261" s="40"/>
      <c r="C261" s="201" t="s">
        <v>394</v>
      </c>
      <c r="D261" s="201" t="s">
        <v>129</v>
      </c>
      <c r="E261" s="202" t="s">
        <v>395</v>
      </c>
      <c r="F261" s="203" t="s">
        <v>396</v>
      </c>
      <c r="G261" s="204" t="s">
        <v>132</v>
      </c>
      <c r="H261" s="205">
        <v>25.495000000000001</v>
      </c>
      <c r="I261" s="206"/>
      <c r="J261" s="207">
        <f>ROUND(I261*H261,2)</f>
        <v>0</v>
      </c>
      <c r="K261" s="203" t="s">
        <v>133</v>
      </c>
      <c r="L261" s="45"/>
      <c r="M261" s="208" t="s">
        <v>19</v>
      </c>
      <c r="N261" s="209" t="s">
        <v>47</v>
      </c>
      <c r="O261" s="85"/>
      <c r="P261" s="210">
        <f>O261*H261</f>
        <v>0</v>
      </c>
      <c r="Q261" s="210">
        <v>0</v>
      </c>
      <c r="R261" s="210">
        <f>Q261*H261</f>
        <v>0</v>
      </c>
      <c r="S261" s="210">
        <v>0</v>
      </c>
      <c r="T261" s="21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2" t="s">
        <v>194</v>
      </c>
      <c r="AT261" s="212" t="s">
        <v>129</v>
      </c>
      <c r="AU261" s="212" t="s">
        <v>86</v>
      </c>
      <c r="AY261" s="18" t="s">
        <v>126</v>
      </c>
      <c r="BE261" s="213">
        <f>IF(N261="základní",J261,0)</f>
        <v>0</v>
      </c>
      <c r="BF261" s="213">
        <f>IF(N261="snížená",J261,0)</f>
        <v>0</v>
      </c>
      <c r="BG261" s="213">
        <f>IF(N261="zákl. přenesená",J261,0)</f>
        <v>0</v>
      </c>
      <c r="BH261" s="213">
        <f>IF(N261="sníž. přenesená",J261,0)</f>
        <v>0</v>
      </c>
      <c r="BI261" s="213">
        <f>IF(N261="nulová",J261,0)</f>
        <v>0</v>
      </c>
      <c r="BJ261" s="18" t="s">
        <v>84</v>
      </c>
      <c r="BK261" s="213">
        <f>ROUND(I261*H261,2)</f>
        <v>0</v>
      </c>
      <c r="BL261" s="18" t="s">
        <v>194</v>
      </c>
      <c r="BM261" s="212" t="s">
        <v>397</v>
      </c>
    </row>
    <row r="262" s="2" customFormat="1">
      <c r="A262" s="39"/>
      <c r="B262" s="40"/>
      <c r="C262" s="41"/>
      <c r="D262" s="214" t="s">
        <v>136</v>
      </c>
      <c r="E262" s="41"/>
      <c r="F262" s="215" t="s">
        <v>398</v>
      </c>
      <c r="G262" s="41"/>
      <c r="H262" s="41"/>
      <c r="I262" s="216"/>
      <c r="J262" s="41"/>
      <c r="K262" s="41"/>
      <c r="L262" s="45"/>
      <c r="M262" s="217"/>
      <c r="N262" s="218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136</v>
      </c>
      <c r="AU262" s="18" t="s">
        <v>86</v>
      </c>
    </row>
    <row r="263" s="13" customFormat="1">
      <c r="A263" s="13"/>
      <c r="B263" s="219"/>
      <c r="C263" s="220"/>
      <c r="D263" s="221" t="s">
        <v>138</v>
      </c>
      <c r="E263" s="222" t="s">
        <v>19</v>
      </c>
      <c r="F263" s="223" t="s">
        <v>259</v>
      </c>
      <c r="G263" s="220"/>
      <c r="H263" s="222" t="s">
        <v>19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9" t="s">
        <v>138</v>
      </c>
      <c r="AU263" s="229" t="s">
        <v>86</v>
      </c>
      <c r="AV263" s="13" t="s">
        <v>84</v>
      </c>
      <c r="AW263" s="13" t="s">
        <v>35</v>
      </c>
      <c r="AX263" s="13" t="s">
        <v>76</v>
      </c>
      <c r="AY263" s="229" t="s">
        <v>126</v>
      </c>
    </row>
    <row r="264" s="14" customFormat="1">
      <c r="A264" s="14"/>
      <c r="B264" s="230"/>
      <c r="C264" s="231"/>
      <c r="D264" s="221" t="s">
        <v>138</v>
      </c>
      <c r="E264" s="232" t="s">
        <v>19</v>
      </c>
      <c r="F264" s="233" t="s">
        <v>399</v>
      </c>
      <c r="G264" s="231"/>
      <c r="H264" s="234">
        <v>23.888999999999999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0" t="s">
        <v>138</v>
      </c>
      <c r="AU264" s="240" t="s">
        <v>86</v>
      </c>
      <c r="AV264" s="14" t="s">
        <v>86</v>
      </c>
      <c r="AW264" s="14" t="s">
        <v>35</v>
      </c>
      <c r="AX264" s="14" t="s">
        <v>76</v>
      </c>
      <c r="AY264" s="240" t="s">
        <v>126</v>
      </c>
    </row>
    <row r="265" s="13" customFormat="1">
      <c r="A265" s="13"/>
      <c r="B265" s="219"/>
      <c r="C265" s="220"/>
      <c r="D265" s="221" t="s">
        <v>138</v>
      </c>
      <c r="E265" s="222" t="s">
        <v>19</v>
      </c>
      <c r="F265" s="223" t="s">
        <v>261</v>
      </c>
      <c r="G265" s="220"/>
      <c r="H265" s="222" t="s">
        <v>19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9" t="s">
        <v>138</v>
      </c>
      <c r="AU265" s="229" t="s">
        <v>86</v>
      </c>
      <c r="AV265" s="13" t="s">
        <v>84</v>
      </c>
      <c r="AW265" s="13" t="s">
        <v>35</v>
      </c>
      <c r="AX265" s="13" t="s">
        <v>76</v>
      </c>
      <c r="AY265" s="229" t="s">
        <v>126</v>
      </c>
    </row>
    <row r="266" s="14" customFormat="1">
      <c r="A266" s="14"/>
      <c r="B266" s="230"/>
      <c r="C266" s="231"/>
      <c r="D266" s="221" t="s">
        <v>138</v>
      </c>
      <c r="E266" s="232" t="s">
        <v>19</v>
      </c>
      <c r="F266" s="233" t="s">
        <v>400</v>
      </c>
      <c r="G266" s="231"/>
      <c r="H266" s="234">
        <v>1.6060000000000001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138</v>
      </c>
      <c r="AU266" s="240" t="s">
        <v>86</v>
      </c>
      <c r="AV266" s="14" t="s">
        <v>86</v>
      </c>
      <c r="AW266" s="14" t="s">
        <v>35</v>
      </c>
      <c r="AX266" s="14" t="s">
        <v>76</v>
      </c>
      <c r="AY266" s="240" t="s">
        <v>126</v>
      </c>
    </row>
    <row r="267" s="15" customFormat="1">
      <c r="A267" s="15"/>
      <c r="B267" s="252"/>
      <c r="C267" s="253"/>
      <c r="D267" s="221" t="s">
        <v>138</v>
      </c>
      <c r="E267" s="254" t="s">
        <v>19</v>
      </c>
      <c r="F267" s="255" t="s">
        <v>263</v>
      </c>
      <c r="G267" s="253"/>
      <c r="H267" s="256">
        <v>25.495000000000001</v>
      </c>
      <c r="I267" s="257"/>
      <c r="J267" s="253"/>
      <c r="K267" s="253"/>
      <c r="L267" s="258"/>
      <c r="M267" s="259"/>
      <c r="N267" s="260"/>
      <c r="O267" s="260"/>
      <c r="P267" s="260"/>
      <c r="Q267" s="260"/>
      <c r="R267" s="260"/>
      <c r="S267" s="260"/>
      <c r="T267" s="26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2" t="s">
        <v>138</v>
      </c>
      <c r="AU267" s="262" t="s">
        <v>86</v>
      </c>
      <c r="AV267" s="15" t="s">
        <v>134</v>
      </c>
      <c r="AW267" s="15" t="s">
        <v>35</v>
      </c>
      <c r="AX267" s="15" t="s">
        <v>84</v>
      </c>
      <c r="AY267" s="262" t="s">
        <v>126</v>
      </c>
    </row>
    <row r="268" s="2" customFormat="1" ht="16.5" customHeight="1">
      <c r="A268" s="39"/>
      <c r="B268" s="40"/>
      <c r="C268" s="242" t="s">
        <v>401</v>
      </c>
      <c r="D268" s="242" t="s">
        <v>218</v>
      </c>
      <c r="E268" s="243" t="s">
        <v>402</v>
      </c>
      <c r="F268" s="244" t="s">
        <v>403</v>
      </c>
      <c r="G268" s="245" t="s">
        <v>132</v>
      </c>
      <c r="H268" s="246">
        <v>28.045000000000002</v>
      </c>
      <c r="I268" s="247"/>
      <c r="J268" s="248">
        <f>ROUND(I268*H268,2)</f>
        <v>0</v>
      </c>
      <c r="K268" s="244" t="s">
        <v>133</v>
      </c>
      <c r="L268" s="249"/>
      <c r="M268" s="250" t="s">
        <v>19</v>
      </c>
      <c r="N268" s="251" t="s">
        <v>47</v>
      </c>
      <c r="O268" s="85"/>
      <c r="P268" s="210">
        <f>O268*H268</f>
        <v>0</v>
      </c>
      <c r="Q268" s="210">
        <v>0.0149</v>
      </c>
      <c r="R268" s="210">
        <f>Q268*H268</f>
        <v>0.41787050000000003</v>
      </c>
      <c r="S268" s="210">
        <v>0</v>
      </c>
      <c r="T268" s="21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2" t="s">
        <v>222</v>
      </c>
      <c r="AT268" s="212" t="s">
        <v>218</v>
      </c>
      <c r="AU268" s="212" t="s">
        <v>86</v>
      </c>
      <c r="AY268" s="18" t="s">
        <v>126</v>
      </c>
      <c r="BE268" s="213">
        <f>IF(N268="základní",J268,0)</f>
        <v>0</v>
      </c>
      <c r="BF268" s="213">
        <f>IF(N268="snížená",J268,0)</f>
        <v>0</v>
      </c>
      <c r="BG268" s="213">
        <f>IF(N268="zákl. přenesená",J268,0)</f>
        <v>0</v>
      </c>
      <c r="BH268" s="213">
        <f>IF(N268="sníž. přenesená",J268,0)</f>
        <v>0</v>
      </c>
      <c r="BI268" s="213">
        <f>IF(N268="nulová",J268,0)</f>
        <v>0</v>
      </c>
      <c r="BJ268" s="18" t="s">
        <v>84</v>
      </c>
      <c r="BK268" s="213">
        <f>ROUND(I268*H268,2)</f>
        <v>0</v>
      </c>
      <c r="BL268" s="18" t="s">
        <v>194</v>
      </c>
      <c r="BM268" s="212" t="s">
        <v>404</v>
      </c>
    </row>
    <row r="269" s="2" customFormat="1">
      <c r="A269" s="39"/>
      <c r="B269" s="40"/>
      <c r="C269" s="41"/>
      <c r="D269" s="214" t="s">
        <v>136</v>
      </c>
      <c r="E269" s="41"/>
      <c r="F269" s="215" t="s">
        <v>405</v>
      </c>
      <c r="G269" s="41"/>
      <c r="H269" s="41"/>
      <c r="I269" s="216"/>
      <c r="J269" s="41"/>
      <c r="K269" s="41"/>
      <c r="L269" s="45"/>
      <c r="M269" s="217"/>
      <c r="N269" s="218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136</v>
      </c>
      <c r="AU269" s="18" t="s">
        <v>86</v>
      </c>
    </row>
    <row r="270" s="14" customFormat="1">
      <c r="A270" s="14"/>
      <c r="B270" s="230"/>
      <c r="C270" s="231"/>
      <c r="D270" s="221" t="s">
        <v>138</v>
      </c>
      <c r="E270" s="231"/>
      <c r="F270" s="233" t="s">
        <v>406</v>
      </c>
      <c r="G270" s="231"/>
      <c r="H270" s="234">
        <v>28.045000000000002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138</v>
      </c>
      <c r="AU270" s="240" t="s">
        <v>86</v>
      </c>
      <c r="AV270" s="14" t="s">
        <v>86</v>
      </c>
      <c r="AW270" s="14" t="s">
        <v>4</v>
      </c>
      <c r="AX270" s="14" t="s">
        <v>84</v>
      </c>
      <c r="AY270" s="240" t="s">
        <v>126</v>
      </c>
    </row>
    <row r="271" s="2" customFormat="1" ht="21.75" customHeight="1">
      <c r="A271" s="39"/>
      <c r="B271" s="40"/>
      <c r="C271" s="201" t="s">
        <v>407</v>
      </c>
      <c r="D271" s="201" t="s">
        <v>129</v>
      </c>
      <c r="E271" s="202" t="s">
        <v>408</v>
      </c>
      <c r="F271" s="203" t="s">
        <v>409</v>
      </c>
      <c r="G271" s="204" t="s">
        <v>410</v>
      </c>
      <c r="H271" s="205">
        <v>0.53500000000000003</v>
      </c>
      <c r="I271" s="206"/>
      <c r="J271" s="207">
        <f>ROUND(I271*H271,2)</f>
        <v>0</v>
      </c>
      <c r="K271" s="203" t="s">
        <v>133</v>
      </c>
      <c r="L271" s="45"/>
      <c r="M271" s="208" t="s">
        <v>19</v>
      </c>
      <c r="N271" s="209" t="s">
        <v>47</v>
      </c>
      <c r="O271" s="85"/>
      <c r="P271" s="210">
        <f>O271*H271</f>
        <v>0</v>
      </c>
      <c r="Q271" s="210">
        <v>0.023369999999999998</v>
      </c>
      <c r="R271" s="210">
        <f>Q271*H271</f>
        <v>0.012502950000000001</v>
      </c>
      <c r="S271" s="210">
        <v>0</v>
      </c>
      <c r="T271" s="21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2" t="s">
        <v>194</v>
      </c>
      <c r="AT271" s="212" t="s">
        <v>129</v>
      </c>
      <c r="AU271" s="212" t="s">
        <v>86</v>
      </c>
      <c r="AY271" s="18" t="s">
        <v>126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18" t="s">
        <v>84</v>
      </c>
      <c r="BK271" s="213">
        <f>ROUND(I271*H271,2)</f>
        <v>0</v>
      </c>
      <c r="BL271" s="18" t="s">
        <v>194</v>
      </c>
      <c r="BM271" s="212" t="s">
        <v>411</v>
      </c>
    </row>
    <row r="272" s="2" customFormat="1">
      <c r="A272" s="39"/>
      <c r="B272" s="40"/>
      <c r="C272" s="41"/>
      <c r="D272" s="214" t="s">
        <v>136</v>
      </c>
      <c r="E272" s="41"/>
      <c r="F272" s="215" t="s">
        <v>412</v>
      </c>
      <c r="G272" s="41"/>
      <c r="H272" s="41"/>
      <c r="I272" s="216"/>
      <c r="J272" s="41"/>
      <c r="K272" s="41"/>
      <c r="L272" s="45"/>
      <c r="M272" s="217"/>
      <c r="N272" s="218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136</v>
      </c>
      <c r="AU272" s="18" t="s">
        <v>86</v>
      </c>
    </row>
    <row r="273" s="14" customFormat="1">
      <c r="A273" s="14"/>
      <c r="B273" s="230"/>
      <c r="C273" s="231"/>
      <c r="D273" s="221" t="s">
        <v>138</v>
      </c>
      <c r="E273" s="232" t="s">
        <v>19</v>
      </c>
      <c r="F273" s="233" t="s">
        <v>413</v>
      </c>
      <c r="G273" s="231"/>
      <c r="H273" s="234">
        <v>0.53500000000000003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138</v>
      </c>
      <c r="AU273" s="240" t="s">
        <v>86</v>
      </c>
      <c r="AV273" s="14" t="s">
        <v>86</v>
      </c>
      <c r="AW273" s="14" t="s">
        <v>35</v>
      </c>
      <c r="AX273" s="14" t="s">
        <v>84</v>
      </c>
      <c r="AY273" s="240" t="s">
        <v>126</v>
      </c>
    </row>
    <row r="274" s="2" customFormat="1" ht="24.15" customHeight="1">
      <c r="A274" s="39"/>
      <c r="B274" s="40"/>
      <c r="C274" s="201" t="s">
        <v>414</v>
      </c>
      <c r="D274" s="201" t="s">
        <v>129</v>
      </c>
      <c r="E274" s="202" t="s">
        <v>415</v>
      </c>
      <c r="F274" s="203" t="s">
        <v>416</v>
      </c>
      <c r="G274" s="204" t="s">
        <v>286</v>
      </c>
      <c r="H274" s="263"/>
      <c r="I274" s="206"/>
      <c r="J274" s="207">
        <f>ROUND(I274*H274,2)</f>
        <v>0</v>
      </c>
      <c r="K274" s="203" t="s">
        <v>133</v>
      </c>
      <c r="L274" s="45"/>
      <c r="M274" s="208" t="s">
        <v>19</v>
      </c>
      <c r="N274" s="209" t="s">
        <v>47</v>
      </c>
      <c r="O274" s="85"/>
      <c r="P274" s="210">
        <f>O274*H274</f>
        <v>0</v>
      </c>
      <c r="Q274" s="210">
        <v>0</v>
      </c>
      <c r="R274" s="210">
        <f>Q274*H274</f>
        <v>0</v>
      </c>
      <c r="S274" s="210">
        <v>0</v>
      </c>
      <c r="T274" s="21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2" t="s">
        <v>194</v>
      </c>
      <c r="AT274" s="212" t="s">
        <v>129</v>
      </c>
      <c r="AU274" s="212" t="s">
        <v>86</v>
      </c>
      <c r="AY274" s="18" t="s">
        <v>126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18" t="s">
        <v>84</v>
      </c>
      <c r="BK274" s="213">
        <f>ROUND(I274*H274,2)</f>
        <v>0</v>
      </c>
      <c r="BL274" s="18" t="s">
        <v>194</v>
      </c>
      <c r="BM274" s="212" t="s">
        <v>417</v>
      </c>
    </row>
    <row r="275" s="2" customFormat="1">
      <c r="A275" s="39"/>
      <c r="B275" s="40"/>
      <c r="C275" s="41"/>
      <c r="D275" s="214" t="s">
        <v>136</v>
      </c>
      <c r="E275" s="41"/>
      <c r="F275" s="215" t="s">
        <v>418</v>
      </c>
      <c r="G275" s="41"/>
      <c r="H275" s="41"/>
      <c r="I275" s="216"/>
      <c r="J275" s="41"/>
      <c r="K275" s="41"/>
      <c r="L275" s="45"/>
      <c r="M275" s="217"/>
      <c r="N275" s="218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136</v>
      </c>
      <c r="AU275" s="18" t="s">
        <v>86</v>
      </c>
    </row>
    <row r="276" s="12" customFormat="1" ht="22.8" customHeight="1">
      <c r="A276" s="12"/>
      <c r="B276" s="185"/>
      <c r="C276" s="186"/>
      <c r="D276" s="187" t="s">
        <v>75</v>
      </c>
      <c r="E276" s="199" t="s">
        <v>419</v>
      </c>
      <c r="F276" s="199" t="s">
        <v>420</v>
      </c>
      <c r="G276" s="186"/>
      <c r="H276" s="186"/>
      <c r="I276" s="189"/>
      <c r="J276" s="200">
        <f>BK276</f>
        <v>0</v>
      </c>
      <c r="K276" s="186"/>
      <c r="L276" s="191"/>
      <c r="M276" s="192"/>
      <c r="N276" s="193"/>
      <c r="O276" s="193"/>
      <c r="P276" s="194">
        <f>SUM(P277:P297)</f>
        <v>0</v>
      </c>
      <c r="Q276" s="193"/>
      <c r="R276" s="194">
        <f>SUM(R277:R297)</f>
        <v>0.43071880000000001</v>
      </c>
      <c r="S276" s="193"/>
      <c r="T276" s="195">
        <f>SUM(T277:T297)</f>
        <v>0.16704859999999999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96" t="s">
        <v>86</v>
      </c>
      <c r="AT276" s="197" t="s">
        <v>75</v>
      </c>
      <c r="AU276" s="197" t="s">
        <v>84</v>
      </c>
      <c r="AY276" s="196" t="s">
        <v>126</v>
      </c>
      <c r="BK276" s="198">
        <f>SUM(BK277:BK297)</f>
        <v>0</v>
      </c>
    </row>
    <row r="277" s="2" customFormat="1" ht="16.5" customHeight="1">
      <c r="A277" s="39"/>
      <c r="B277" s="40"/>
      <c r="C277" s="201" t="s">
        <v>421</v>
      </c>
      <c r="D277" s="201" t="s">
        <v>129</v>
      </c>
      <c r="E277" s="202" t="s">
        <v>422</v>
      </c>
      <c r="F277" s="203" t="s">
        <v>423</v>
      </c>
      <c r="G277" s="204" t="s">
        <v>294</v>
      </c>
      <c r="H277" s="205">
        <v>87.459999999999994</v>
      </c>
      <c r="I277" s="206"/>
      <c r="J277" s="207">
        <f>ROUND(I277*H277,2)</f>
        <v>0</v>
      </c>
      <c r="K277" s="203" t="s">
        <v>133</v>
      </c>
      <c r="L277" s="45"/>
      <c r="M277" s="208" t="s">
        <v>19</v>
      </c>
      <c r="N277" s="209" t="s">
        <v>47</v>
      </c>
      <c r="O277" s="85"/>
      <c r="P277" s="210">
        <f>O277*H277</f>
        <v>0</v>
      </c>
      <c r="Q277" s="210">
        <v>0</v>
      </c>
      <c r="R277" s="210">
        <f>Q277*H277</f>
        <v>0</v>
      </c>
      <c r="S277" s="210">
        <v>0.00191</v>
      </c>
      <c r="T277" s="211">
        <f>S277*H277</f>
        <v>0.16704859999999999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2" t="s">
        <v>194</v>
      </c>
      <c r="AT277" s="212" t="s">
        <v>129</v>
      </c>
      <c r="AU277" s="212" t="s">
        <v>86</v>
      </c>
      <c r="AY277" s="18" t="s">
        <v>126</v>
      </c>
      <c r="BE277" s="213">
        <f>IF(N277="základní",J277,0)</f>
        <v>0</v>
      </c>
      <c r="BF277" s="213">
        <f>IF(N277="snížená",J277,0)</f>
        <v>0</v>
      </c>
      <c r="BG277" s="213">
        <f>IF(N277="zákl. přenesená",J277,0)</f>
        <v>0</v>
      </c>
      <c r="BH277" s="213">
        <f>IF(N277="sníž. přenesená",J277,0)</f>
        <v>0</v>
      </c>
      <c r="BI277" s="213">
        <f>IF(N277="nulová",J277,0)</f>
        <v>0</v>
      </c>
      <c r="BJ277" s="18" t="s">
        <v>84</v>
      </c>
      <c r="BK277" s="213">
        <f>ROUND(I277*H277,2)</f>
        <v>0</v>
      </c>
      <c r="BL277" s="18" t="s">
        <v>194</v>
      </c>
      <c r="BM277" s="212" t="s">
        <v>424</v>
      </c>
    </row>
    <row r="278" s="2" customFormat="1">
      <c r="A278" s="39"/>
      <c r="B278" s="40"/>
      <c r="C278" s="41"/>
      <c r="D278" s="214" t="s">
        <v>136</v>
      </c>
      <c r="E278" s="41"/>
      <c r="F278" s="215" t="s">
        <v>425</v>
      </c>
      <c r="G278" s="41"/>
      <c r="H278" s="41"/>
      <c r="I278" s="216"/>
      <c r="J278" s="41"/>
      <c r="K278" s="41"/>
      <c r="L278" s="45"/>
      <c r="M278" s="217"/>
      <c r="N278" s="218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136</v>
      </c>
      <c r="AU278" s="18" t="s">
        <v>86</v>
      </c>
    </row>
    <row r="279" s="13" customFormat="1">
      <c r="A279" s="13"/>
      <c r="B279" s="219"/>
      <c r="C279" s="220"/>
      <c r="D279" s="221" t="s">
        <v>138</v>
      </c>
      <c r="E279" s="222" t="s">
        <v>19</v>
      </c>
      <c r="F279" s="223" t="s">
        <v>426</v>
      </c>
      <c r="G279" s="220"/>
      <c r="H279" s="222" t="s">
        <v>19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9" t="s">
        <v>138</v>
      </c>
      <c r="AU279" s="229" t="s">
        <v>86</v>
      </c>
      <c r="AV279" s="13" t="s">
        <v>84</v>
      </c>
      <c r="AW279" s="13" t="s">
        <v>35</v>
      </c>
      <c r="AX279" s="13" t="s">
        <v>76</v>
      </c>
      <c r="AY279" s="229" t="s">
        <v>126</v>
      </c>
    </row>
    <row r="280" s="14" customFormat="1">
      <c r="A280" s="14"/>
      <c r="B280" s="230"/>
      <c r="C280" s="231"/>
      <c r="D280" s="221" t="s">
        <v>138</v>
      </c>
      <c r="E280" s="232" t="s">
        <v>19</v>
      </c>
      <c r="F280" s="233" t="s">
        <v>427</v>
      </c>
      <c r="G280" s="231"/>
      <c r="H280" s="234">
        <v>87.459999999999994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0" t="s">
        <v>138</v>
      </c>
      <c r="AU280" s="240" t="s">
        <v>86</v>
      </c>
      <c r="AV280" s="14" t="s">
        <v>86</v>
      </c>
      <c r="AW280" s="14" t="s">
        <v>35</v>
      </c>
      <c r="AX280" s="14" t="s">
        <v>84</v>
      </c>
      <c r="AY280" s="240" t="s">
        <v>126</v>
      </c>
    </row>
    <row r="281" s="2" customFormat="1" ht="21.75" customHeight="1">
      <c r="A281" s="39"/>
      <c r="B281" s="40"/>
      <c r="C281" s="201" t="s">
        <v>428</v>
      </c>
      <c r="D281" s="201" t="s">
        <v>129</v>
      </c>
      <c r="E281" s="202" t="s">
        <v>429</v>
      </c>
      <c r="F281" s="203" t="s">
        <v>430</v>
      </c>
      <c r="G281" s="204" t="s">
        <v>294</v>
      </c>
      <c r="H281" s="205">
        <v>80.230000000000004</v>
      </c>
      <c r="I281" s="206"/>
      <c r="J281" s="207">
        <f>ROUND(I281*H281,2)</f>
        <v>0</v>
      </c>
      <c r="K281" s="203" t="s">
        <v>133</v>
      </c>
      <c r="L281" s="45"/>
      <c r="M281" s="208" t="s">
        <v>19</v>
      </c>
      <c r="N281" s="209" t="s">
        <v>47</v>
      </c>
      <c r="O281" s="85"/>
      <c r="P281" s="210">
        <f>O281*H281</f>
        <v>0</v>
      </c>
      <c r="Q281" s="210">
        <v>0.00067000000000000002</v>
      </c>
      <c r="R281" s="210">
        <f>Q281*H281</f>
        <v>0.053754100000000006</v>
      </c>
      <c r="S281" s="210">
        <v>0</v>
      </c>
      <c r="T281" s="21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2" t="s">
        <v>194</v>
      </c>
      <c r="AT281" s="212" t="s">
        <v>129</v>
      </c>
      <c r="AU281" s="212" t="s">
        <v>86</v>
      </c>
      <c r="AY281" s="18" t="s">
        <v>126</v>
      </c>
      <c r="BE281" s="213">
        <f>IF(N281="základní",J281,0)</f>
        <v>0</v>
      </c>
      <c r="BF281" s="213">
        <f>IF(N281="snížená",J281,0)</f>
        <v>0</v>
      </c>
      <c r="BG281" s="213">
        <f>IF(N281="zákl. přenesená",J281,0)</f>
        <v>0</v>
      </c>
      <c r="BH281" s="213">
        <f>IF(N281="sníž. přenesená",J281,0)</f>
        <v>0</v>
      </c>
      <c r="BI281" s="213">
        <f>IF(N281="nulová",J281,0)</f>
        <v>0</v>
      </c>
      <c r="BJ281" s="18" t="s">
        <v>84</v>
      </c>
      <c r="BK281" s="213">
        <f>ROUND(I281*H281,2)</f>
        <v>0</v>
      </c>
      <c r="BL281" s="18" t="s">
        <v>194</v>
      </c>
      <c r="BM281" s="212" t="s">
        <v>431</v>
      </c>
    </row>
    <row r="282" s="2" customFormat="1">
      <c r="A282" s="39"/>
      <c r="B282" s="40"/>
      <c r="C282" s="41"/>
      <c r="D282" s="214" t="s">
        <v>136</v>
      </c>
      <c r="E282" s="41"/>
      <c r="F282" s="215" t="s">
        <v>432</v>
      </c>
      <c r="G282" s="41"/>
      <c r="H282" s="41"/>
      <c r="I282" s="216"/>
      <c r="J282" s="41"/>
      <c r="K282" s="41"/>
      <c r="L282" s="45"/>
      <c r="M282" s="217"/>
      <c r="N282" s="218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136</v>
      </c>
      <c r="AU282" s="18" t="s">
        <v>86</v>
      </c>
    </row>
    <row r="283" s="13" customFormat="1">
      <c r="A283" s="13"/>
      <c r="B283" s="219"/>
      <c r="C283" s="220"/>
      <c r="D283" s="221" t="s">
        <v>138</v>
      </c>
      <c r="E283" s="222" t="s">
        <v>19</v>
      </c>
      <c r="F283" s="223" t="s">
        <v>433</v>
      </c>
      <c r="G283" s="220"/>
      <c r="H283" s="222" t="s">
        <v>19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9" t="s">
        <v>138</v>
      </c>
      <c r="AU283" s="229" t="s">
        <v>86</v>
      </c>
      <c r="AV283" s="13" t="s">
        <v>84</v>
      </c>
      <c r="AW283" s="13" t="s">
        <v>35</v>
      </c>
      <c r="AX283" s="13" t="s">
        <v>76</v>
      </c>
      <c r="AY283" s="229" t="s">
        <v>126</v>
      </c>
    </row>
    <row r="284" s="14" customFormat="1">
      <c r="A284" s="14"/>
      <c r="B284" s="230"/>
      <c r="C284" s="231"/>
      <c r="D284" s="221" t="s">
        <v>138</v>
      </c>
      <c r="E284" s="232" t="s">
        <v>19</v>
      </c>
      <c r="F284" s="233" t="s">
        <v>434</v>
      </c>
      <c r="G284" s="231"/>
      <c r="H284" s="234">
        <v>80.230000000000004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138</v>
      </c>
      <c r="AU284" s="240" t="s">
        <v>86</v>
      </c>
      <c r="AV284" s="14" t="s">
        <v>86</v>
      </c>
      <c r="AW284" s="14" t="s">
        <v>35</v>
      </c>
      <c r="AX284" s="14" t="s">
        <v>84</v>
      </c>
      <c r="AY284" s="240" t="s">
        <v>126</v>
      </c>
    </row>
    <row r="285" s="2" customFormat="1" ht="24.15" customHeight="1">
      <c r="A285" s="39"/>
      <c r="B285" s="40"/>
      <c r="C285" s="201" t="s">
        <v>435</v>
      </c>
      <c r="D285" s="201" t="s">
        <v>129</v>
      </c>
      <c r="E285" s="202" t="s">
        <v>436</v>
      </c>
      <c r="F285" s="203" t="s">
        <v>437</v>
      </c>
      <c r="G285" s="204" t="s">
        <v>294</v>
      </c>
      <c r="H285" s="205">
        <v>8.0299999999999994</v>
      </c>
      <c r="I285" s="206"/>
      <c r="J285" s="207">
        <f>ROUND(I285*H285,2)</f>
        <v>0</v>
      </c>
      <c r="K285" s="203" t="s">
        <v>133</v>
      </c>
      <c r="L285" s="45"/>
      <c r="M285" s="208" t="s">
        <v>19</v>
      </c>
      <c r="N285" s="209" t="s">
        <v>47</v>
      </c>
      <c r="O285" s="85"/>
      <c r="P285" s="210">
        <f>O285*H285</f>
        <v>0</v>
      </c>
      <c r="Q285" s="210">
        <v>0.0035100000000000001</v>
      </c>
      <c r="R285" s="210">
        <f>Q285*H285</f>
        <v>0.0281853</v>
      </c>
      <c r="S285" s="210">
        <v>0</v>
      </c>
      <c r="T285" s="21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2" t="s">
        <v>194</v>
      </c>
      <c r="AT285" s="212" t="s">
        <v>129</v>
      </c>
      <c r="AU285" s="212" t="s">
        <v>86</v>
      </c>
      <c r="AY285" s="18" t="s">
        <v>126</v>
      </c>
      <c r="BE285" s="213">
        <f>IF(N285="základní",J285,0)</f>
        <v>0</v>
      </c>
      <c r="BF285" s="213">
        <f>IF(N285="snížená",J285,0)</f>
        <v>0</v>
      </c>
      <c r="BG285" s="213">
        <f>IF(N285="zákl. přenesená",J285,0)</f>
        <v>0</v>
      </c>
      <c r="BH285" s="213">
        <f>IF(N285="sníž. přenesená",J285,0)</f>
        <v>0</v>
      </c>
      <c r="BI285" s="213">
        <f>IF(N285="nulová",J285,0)</f>
        <v>0</v>
      </c>
      <c r="BJ285" s="18" t="s">
        <v>84</v>
      </c>
      <c r="BK285" s="213">
        <f>ROUND(I285*H285,2)</f>
        <v>0</v>
      </c>
      <c r="BL285" s="18" t="s">
        <v>194</v>
      </c>
      <c r="BM285" s="212" t="s">
        <v>438</v>
      </c>
    </row>
    <row r="286" s="2" customFormat="1">
      <c r="A286" s="39"/>
      <c r="B286" s="40"/>
      <c r="C286" s="41"/>
      <c r="D286" s="214" t="s">
        <v>136</v>
      </c>
      <c r="E286" s="41"/>
      <c r="F286" s="215" t="s">
        <v>439</v>
      </c>
      <c r="G286" s="41"/>
      <c r="H286" s="41"/>
      <c r="I286" s="216"/>
      <c r="J286" s="41"/>
      <c r="K286" s="41"/>
      <c r="L286" s="45"/>
      <c r="M286" s="217"/>
      <c r="N286" s="218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136</v>
      </c>
      <c r="AU286" s="18" t="s">
        <v>86</v>
      </c>
    </row>
    <row r="287" s="13" customFormat="1">
      <c r="A287" s="13"/>
      <c r="B287" s="219"/>
      <c r="C287" s="220"/>
      <c r="D287" s="221" t="s">
        <v>138</v>
      </c>
      <c r="E287" s="222" t="s">
        <v>19</v>
      </c>
      <c r="F287" s="223" t="s">
        <v>440</v>
      </c>
      <c r="G287" s="220"/>
      <c r="H287" s="222" t="s">
        <v>19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9" t="s">
        <v>138</v>
      </c>
      <c r="AU287" s="229" t="s">
        <v>86</v>
      </c>
      <c r="AV287" s="13" t="s">
        <v>84</v>
      </c>
      <c r="AW287" s="13" t="s">
        <v>35</v>
      </c>
      <c r="AX287" s="13" t="s">
        <v>76</v>
      </c>
      <c r="AY287" s="229" t="s">
        <v>126</v>
      </c>
    </row>
    <row r="288" s="14" customFormat="1">
      <c r="A288" s="14"/>
      <c r="B288" s="230"/>
      <c r="C288" s="231"/>
      <c r="D288" s="221" t="s">
        <v>138</v>
      </c>
      <c r="E288" s="232" t="s">
        <v>19</v>
      </c>
      <c r="F288" s="233" t="s">
        <v>441</v>
      </c>
      <c r="G288" s="231"/>
      <c r="H288" s="234">
        <v>8.0299999999999994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0" t="s">
        <v>138</v>
      </c>
      <c r="AU288" s="240" t="s">
        <v>86</v>
      </c>
      <c r="AV288" s="14" t="s">
        <v>86</v>
      </c>
      <c r="AW288" s="14" t="s">
        <v>35</v>
      </c>
      <c r="AX288" s="14" t="s">
        <v>84</v>
      </c>
      <c r="AY288" s="240" t="s">
        <v>126</v>
      </c>
    </row>
    <row r="289" s="2" customFormat="1" ht="24.15" customHeight="1">
      <c r="A289" s="39"/>
      <c r="B289" s="40"/>
      <c r="C289" s="201" t="s">
        <v>442</v>
      </c>
      <c r="D289" s="201" t="s">
        <v>129</v>
      </c>
      <c r="E289" s="202" t="s">
        <v>443</v>
      </c>
      <c r="F289" s="203" t="s">
        <v>444</v>
      </c>
      <c r="G289" s="204" t="s">
        <v>294</v>
      </c>
      <c r="H289" s="205">
        <v>79.629999999999995</v>
      </c>
      <c r="I289" s="206"/>
      <c r="J289" s="207">
        <f>ROUND(I289*H289,2)</f>
        <v>0</v>
      </c>
      <c r="K289" s="203" t="s">
        <v>133</v>
      </c>
      <c r="L289" s="45"/>
      <c r="M289" s="208" t="s">
        <v>19</v>
      </c>
      <c r="N289" s="209" t="s">
        <v>47</v>
      </c>
      <c r="O289" s="85"/>
      <c r="P289" s="210">
        <f>O289*H289</f>
        <v>0</v>
      </c>
      <c r="Q289" s="210">
        <v>0.0043800000000000002</v>
      </c>
      <c r="R289" s="210">
        <f>Q289*H289</f>
        <v>0.34877940000000002</v>
      </c>
      <c r="S289" s="210">
        <v>0</v>
      </c>
      <c r="T289" s="21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2" t="s">
        <v>194</v>
      </c>
      <c r="AT289" s="212" t="s">
        <v>129</v>
      </c>
      <c r="AU289" s="212" t="s">
        <v>86</v>
      </c>
      <c r="AY289" s="18" t="s">
        <v>126</v>
      </c>
      <c r="BE289" s="213">
        <f>IF(N289="základní",J289,0)</f>
        <v>0</v>
      </c>
      <c r="BF289" s="213">
        <f>IF(N289="snížená",J289,0)</f>
        <v>0</v>
      </c>
      <c r="BG289" s="213">
        <f>IF(N289="zákl. přenesená",J289,0)</f>
        <v>0</v>
      </c>
      <c r="BH289" s="213">
        <f>IF(N289="sníž. přenesená",J289,0)</f>
        <v>0</v>
      </c>
      <c r="BI289" s="213">
        <f>IF(N289="nulová",J289,0)</f>
        <v>0</v>
      </c>
      <c r="BJ289" s="18" t="s">
        <v>84</v>
      </c>
      <c r="BK289" s="213">
        <f>ROUND(I289*H289,2)</f>
        <v>0</v>
      </c>
      <c r="BL289" s="18" t="s">
        <v>194</v>
      </c>
      <c r="BM289" s="212" t="s">
        <v>445</v>
      </c>
    </row>
    <row r="290" s="2" customFormat="1">
      <c r="A290" s="39"/>
      <c r="B290" s="40"/>
      <c r="C290" s="41"/>
      <c r="D290" s="214" t="s">
        <v>136</v>
      </c>
      <c r="E290" s="41"/>
      <c r="F290" s="215" t="s">
        <v>446</v>
      </c>
      <c r="G290" s="41"/>
      <c r="H290" s="41"/>
      <c r="I290" s="216"/>
      <c r="J290" s="41"/>
      <c r="K290" s="41"/>
      <c r="L290" s="45"/>
      <c r="M290" s="217"/>
      <c r="N290" s="218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136</v>
      </c>
      <c r="AU290" s="18" t="s">
        <v>86</v>
      </c>
    </row>
    <row r="291" s="13" customFormat="1">
      <c r="A291" s="13"/>
      <c r="B291" s="219"/>
      <c r="C291" s="220"/>
      <c r="D291" s="221" t="s">
        <v>138</v>
      </c>
      <c r="E291" s="222" t="s">
        <v>19</v>
      </c>
      <c r="F291" s="223" t="s">
        <v>447</v>
      </c>
      <c r="G291" s="220"/>
      <c r="H291" s="222" t="s">
        <v>19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9" t="s">
        <v>138</v>
      </c>
      <c r="AU291" s="229" t="s">
        <v>86</v>
      </c>
      <c r="AV291" s="13" t="s">
        <v>84</v>
      </c>
      <c r="AW291" s="13" t="s">
        <v>35</v>
      </c>
      <c r="AX291" s="13" t="s">
        <v>76</v>
      </c>
      <c r="AY291" s="229" t="s">
        <v>126</v>
      </c>
    </row>
    <row r="292" s="14" customFormat="1">
      <c r="A292" s="14"/>
      <c r="B292" s="230"/>
      <c r="C292" s="231"/>
      <c r="D292" s="221" t="s">
        <v>138</v>
      </c>
      <c r="E292" s="232" t="s">
        <v>19</v>
      </c>
      <c r="F292" s="233" t="s">
        <v>448</v>
      </c>
      <c r="G292" s="231"/>
      <c r="H292" s="234">
        <v>79.629999999999995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138</v>
      </c>
      <c r="AU292" s="240" t="s">
        <v>86</v>
      </c>
      <c r="AV292" s="14" t="s">
        <v>86</v>
      </c>
      <c r="AW292" s="14" t="s">
        <v>35</v>
      </c>
      <c r="AX292" s="14" t="s">
        <v>84</v>
      </c>
      <c r="AY292" s="240" t="s">
        <v>126</v>
      </c>
    </row>
    <row r="293" s="2" customFormat="1" ht="16.5" customHeight="1">
      <c r="A293" s="39"/>
      <c r="B293" s="40"/>
      <c r="C293" s="201" t="s">
        <v>449</v>
      </c>
      <c r="D293" s="201" t="s">
        <v>129</v>
      </c>
      <c r="E293" s="202" t="s">
        <v>450</v>
      </c>
      <c r="F293" s="203" t="s">
        <v>451</v>
      </c>
      <c r="G293" s="204" t="s">
        <v>294</v>
      </c>
      <c r="H293" s="205">
        <v>79.629999999999995</v>
      </c>
      <c r="I293" s="206"/>
      <c r="J293" s="207">
        <f>ROUND(I293*H293,2)</f>
        <v>0</v>
      </c>
      <c r="K293" s="203" t="s">
        <v>19</v>
      </c>
      <c r="L293" s="45"/>
      <c r="M293" s="208" t="s">
        <v>19</v>
      </c>
      <c r="N293" s="209" t="s">
        <v>47</v>
      </c>
      <c r="O293" s="85"/>
      <c r="P293" s="210">
        <f>O293*H293</f>
        <v>0</v>
      </c>
      <c r="Q293" s="210">
        <v>0</v>
      </c>
      <c r="R293" s="210">
        <f>Q293*H293</f>
        <v>0</v>
      </c>
      <c r="S293" s="210">
        <v>0</v>
      </c>
      <c r="T293" s="21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2" t="s">
        <v>194</v>
      </c>
      <c r="AT293" s="212" t="s">
        <v>129</v>
      </c>
      <c r="AU293" s="212" t="s">
        <v>86</v>
      </c>
      <c r="AY293" s="18" t="s">
        <v>126</v>
      </c>
      <c r="BE293" s="213">
        <f>IF(N293="základní",J293,0)</f>
        <v>0</v>
      </c>
      <c r="BF293" s="213">
        <f>IF(N293="snížená",J293,0)</f>
        <v>0</v>
      </c>
      <c r="BG293" s="213">
        <f>IF(N293="zákl. přenesená",J293,0)</f>
        <v>0</v>
      </c>
      <c r="BH293" s="213">
        <f>IF(N293="sníž. přenesená",J293,0)</f>
        <v>0</v>
      </c>
      <c r="BI293" s="213">
        <f>IF(N293="nulová",J293,0)</f>
        <v>0</v>
      </c>
      <c r="BJ293" s="18" t="s">
        <v>84</v>
      </c>
      <c r="BK293" s="213">
        <f>ROUND(I293*H293,2)</f>
        <v>0</v>
      </c>
      <c r="BL293" s="18" t="s">
        <v>194</v>
      </c>
      <c r="BM293" s="212" t="s">
        <v>452</v>
      </c>
    </row>
    <row r="294" s="2" customFormat="1" ht="24.15" customHeight="1">
      <c r="A294" s="39"/>
      <c r="B294" s="40"/>
      <c r="C294" s="201" t="s">
        <v>453</v>
      </c>
      <c r="D294" s="201" t="s">
        <v>129</v>
      </c>
      <c r="E294" s="202" t="s">
        <v>454</v>
      </c>
      <c r="F294" s="203" t="s">
        <v>455</v>
      </c>
      <c r="G294" s="204" t="s">
        <v>245</v>
      </c>
      <c r="H294" s="205">
        <v>4</v>
      </c>
      <c r="I294" s="206"/>
      <c r="J294" s="207">
        <f>ROUND(I294*H294,2)</f>
        <v>0</v>
      </c>
      <c r="K294" s="203" t="s">
        <v>133</v>
      </c>
      <c r="L294" s="45"/>
      <c r="M294" s="208" t="s">
        <v>19</v>
      </c>
      <c r="N294" s="209" t="s">
        <v>47</v>
      </c>
      <c r="O294" s="85"/>
      <c r="P294" s="210">
        <f>O294*H294</f>
        <v>0</v>
      </c>
      <c r="Q294" s="210">
        <v>0</v>
      </c>
      <c r="R294" s="210">
        <f>Q294*H294</f>
        <v>0</v>
      </c>
      <c r="S294" s="210">
        <v>0</v>
      </c>
      <c r="T294" s="21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2" t="s">
        <v>194</v>
      </c>
      <c r="AT294" s="212" t="s">
        <v>129</v>
      </c>
      <c r="AU294" s="212" t="s">
        <v>86</v>
      </c>
      <c r="AY294" s="18" t="s">
        <v>126</v>
      </c>
      <c r="BE294" s="213">
        <f>IF(N294="základní",J294,0)</f>
        <v>0</v>
      </c>
      <c r="BF294" s="213">
        <f>IF(N294="snížená",J294,0)</f>
        <v>0</v>
      </c>
      <c r="BG294" s="213">
        <f>IF(N294="zákl. přenesená",J294,0)</f>
        <v>0</v>
      </c>
      <c r="BH294" s="213">
        <f>IF(N294="sníž. přenesená",J294,0)</f>
        <v>0</v>
      </c>
      <c r="BI294" s="213">
        <f>IF(N294="nulová",J294,0)</f>
        <v>0</v>
      </c>
      <c r="BJ294" s="18" t="s">
        <v>84</v>
      </c>
      <c r="BK294" s="213">
        <f>ROUND(I294*H294,2)</f>
        <v>0</v>
      </c>
      <c r="BL294" s="18" t="s">
        <v>194</v>
      </c>
      <c r="BM294" s="212" t="s">
        <v>456</v>
      </c>
    </row>
    <row r="295" s="2" customFormat="1">
      <c r="A295" s="39"/>
      <c r="B295" s="40"/>
      <c r="C295" s="41"/>
      <c r="D295" s="214" t="s">
        <v>136</v>
      </c>
      <c r="E295" s="41"/>
      <c r="F295" s="215" t="s">
        <v>457</v>
      </c>
      <c r="G295" s="41"/>
      <c r="H295" s="41"/>
      <c r="I295" s="216"/>
      <c r="J295" s="41"/>
      <c r="K295" s="41"/>
      <c r="L295" s="45"/>
      <c r="M295" s="217"/>
      <c r="N295" s="218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136</v>
      </c>
      <c r="AU295" s="18" t="s">
        <v>86</v>
      </c>
    </row>
    <row r="296" s="2" customFormat="1" ht="24.15" customHeight="1">
      <c r="A296" s="39"/>
      <c r="B296" s="40"/>
      <c r="C296" s="201" t="s">
        <v>458</v>
      </c>
      <c r="D296" s="201" t="s">
        <v>129</v>
      </c>
      <c r="E296" s="202" t="s">
        <v>459</v>
      </c>
      <c r="F296" s="203" t="s">
        <v>460</v>
      </c>
      <c r="G296" s="204" t="s">
        <v>286</v>
      </c>
      <c r="H296" s="263"/>
      <c r="I296" s="206"/>
      <c r="J296" s="207">
        <f>ROUND(I296*H296,2)</f>
        <v>0</v>
      </c>
      <c r="K296" s="203" t="s">
        <v>133</v>
      </c>
      <c r="L296" s="45"/>
      <c r="M296" s="208" t="s">
        <v>19</v>
      </c>
      <c r="N296" s="209" t="s">
        <v>47</v>
      </c>
      <c r="O296" s="85"/>
      <c r="P296" s="210">
        <f>O296*H296</f>
        <v>0</v>
      </c>
      <c r="Q296" s="210">
        <v>0</v>
      </c>
      <c r="R296" s="210">
        <f>Q296*H296</f>
        <v>0</v>
      </c>
      <c r="S296" s="210">
        <v>0</v>
      </c>
      <c r="T296" s="21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2" t="s">
        <v>194</v>
      </c>
      <c r="AT296" s="212" t="s">
        <v>129</v>
      </c>
      <c r="AU296" s="212" t="s">
        <v>86</v>
      </c>
      <c r="AY296" s="18" t="s">
        <v>126</v>
      </c>
      <c r="BE296" s="213">
        <f>IF(N296="základní",J296,0)</f>
        <v>0</v>
      </c>
      <c r="BF296" s="213">
        <f>IF(N296="snížená",J296,0)</f>
        <v>0</v>
      </c>
      <c r="BG296" s="213">
        <f>IF(N296="zákl. přenesená",J296,0)</f>
        <v>0</v>
      </c>
      <c r="BH296" s="213">
        <f>IF(N296="sníž. přenesená",J296,0)</f>
        <v>0</v>
      </c>
      <c r="BI296" s="213">
        <f>IF(N296="nulová",J296,0)</f>
        <v>0</v>
      </c>
      <c r="BJ296" s="18" t="s">
        <v>84</v>
      </c>
      <c r="BK296" s="213">
        <f>ROUND(I296*H296,2)</f>
        <v>0</v>
      </c>
      <c r="BL296" s="18" t="s">
        <v>194</v>
      </c>
      <c r="BM296" s="212" t="s">
        <v>461</v>
      </c>
    </row>
    <row r="297" s="2" customFormat="1">
      <c r="A297" s="39"/>
      <c r="B297" s="40"/>
      <c r="C297" s="41"/>
      <c r="D297" s="214" t="s">
        <v>136</v>
      </c>
      <c r="E297" s="41"/>
      <c r="F297" s="215" t="s">
        <v>462</v>
      </c>
      <c r="G297" s="41"/>
      <c r="H297" s="41"/>
      <c r="I297" s="216"/>
      <c r="J297" s="41"/>
      <c r="K297" s="41"/>
      <c r="L297" s="45"/>
      <c r="M297" s="217"/>
      <c r="N297" s="218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136</v>
      </c>
      <c r="AU297" s="18" t="s">
        <v>86</v>
      </c>
    </row>
    <row r="298" s="12" customFormat="1" ht="25.92" customHeight="1">
      <c r="A298" s="12"/>
      <c r="B298" s="185"/>
      <c r="C298" s="186"/>
      <c r="D298" s="187" t="s">
        <v>75</v>
      </c>
      <c r="E298" s="188" t="s">
        <v>463</v>
      </c>
      <c r="F298" s="188" t="s">
        <v>464</v>
      </c>
      <c r="G298" s="186"/>
      <c r="H298" s="186"/>
      <c r="I298" s="189"/>
      <c r="J298" s="190">
        <f>BK298</f>
        <v>0</v>
      </c>
      <c r="K298" s="186"/>
      <c r="L298" s="191"/>
      <c r="M298" s="192"/>
      <c r="N298" s="193"/>
      <c r="O298" s="193"/>
      <c r="P298" s="194">
        <f>P299+P303+P306</f>
        <v>0</v>
      </c>
      <c r="Q298" s="193"/>
      <c r="R298" s="194">
        <f>R299+R303+R306</f>
        <v>0</v>
      </c>
      <c r="S298" s="193"/>
      <c r="T298" s="195">
        <f>T299+T303+T306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96" t="s">
        <v>161</v>
      </c>
      <c r="AT298" s="197" t="s">
        <v>75</v>
      </c>
      <c r="AU298" s="197" t="s">
        <v>76</v>
      </c>
      <c r="AY298" s="196" t="s">
        <v>126</v>
      </c>
      <c r="BK298" s="198">
        <f>BK299+BK303+BK306</f>
        <v>0</v>
      </c>
    </row>
    <row r="299" s="12" customFormat="1" ht="22.8" customHeight="1">
      <c r="A299" s="12"/>
      <c r="B299" s="185"/>
      <c r="C299" s="186"/>
      <c r="D299" s="187" t="s">
        <v>75</v>
      </c>
      <c r="E299" s="199" t="s">
        <v>465</v>
      </c>
      <c r="F299" s="199" t="s">
        <v>466</v>
      </c>
      <c r="G299" s="186"/>
      <c r="H299" s="186"/>
      <c r="I299" s="189"/>
      <c r="J299" s="200">
        <f>BK299</f>
        <v>0</v>
      </c>
      <c r="K299" s="186"/>
      <c r="L299" s="191"/>
      <c r="M299" s="192"/>
      <c r="N299" s="193"/>
      <c r="O299" s="193"/>
      <c r="P299" s="194">
        <f>SUM(P300:P302)</f>
        <v>0</v>
      </c>
      <c r="Q299" s="193"/>
      <c r="R299" s="194">
        <f>SUM(R300:R302)</f>
        <v>0</v>
      </c>
      <c r="S299" s="193"/>
      <c r="T299" s="195">
        <f>SUM(T300:T302)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96" t="s">
        <v>161</v>
      </c>
      <c r="AT299" s="197" t="s">
        <v>75</v>
      </c>
      <c r="AU299" s="197" t="s">
        <v>84</v>
      </c>
      <c r="AY299" s="196" t="s">
        <v>126</v>
      </c>
      <c r="BK299" s="198">
        <f>SUM(BK300:BK302)</f>
        <v>0</v>
      </c>
    </row>
    <row r="300" s="2" customFormat="1" ht="16.5" customHeight="1">
      <c r="A300" s="39"/>
      <c r="B300" s="40"/>
      <c r="C300" s="201" t="s">
        <v>467</v>
      </c>
      <c r="D300" s="201" t="s">
        <v>129</v>
      </c>
      <c r="E300" s="202" t="s">
        <v>468</v>
      </c>
      <c r="F300" s="203" t="s">
        <v>466</v>
      </c>
      <c r="G300" s="204" t="s">
        <v>469</v>
      </c>
      <c r="H300" s="205">
        <v>1</v>
      </c>
      <c r="I300" s="206"/>
      <c r="J300" s="207">
        <f>ROUND(I300*H300,2)</f>
        <v>0</v>
      </c>
      <c r="K300" s="203" t="s">
        <v>133</v>
      </c>
      <c r="L300" s="45"/>
      <c r="M300" s="208" t="s">
        <v>19</v>
      </c>
      <c r="N300" s="209" t="s">
        <v>47</v>
      </c>
      <c r="O300" s="85"/>
      <c r="P300" s="210">
        <f>O300*H300</f>
        <v>0</v>
      </c>
      <c r="Q300" s="210">
        <v>0</v>
      </c>
      <c r="R300" s="210">
        <f>Q300*H300</f>
        <v>0</v>
      </c>
      <c r="S300" s="210">
        <v>0</v>
      </c>
      <c r="T300" s="21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2" t="s">
        <v>470</v>
      </c>
      <c r="AT300" s="212" t="s">
        <v>129</v>
      </c>
      <c r="AU300" s="212" t="s">
        <v>86</v>
      </c>
      <c r="AY300" s="18" t="s">
        <v>126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18" t="s">
        <v>84</v>
      </c>
      <c r="BK300" s="213">
        <f>ROUND(I300*H300,2)</f>
        <v>0</v>
      </c>
      <c r="BL300" s="18" t="s">
        <v>470</v>
      </c>
      <c r="BM300" s="212" t="s">
        <v>471</v>
      </c>
    </row>
    <row r="301" s="2" customFormat="1">
      <c r="A301" s="39"/>
      <c r="B301" s="40"/>
      <c r="C301" s="41"/>
      <c r="D301" s="214" t="s">
        <v>136</v>
      </c>
      <c r="E301" s="41"/>
      <c r="F301" s="215" t="s">
        <v>472</v>
      </c>
      <c r="G301" s="41"/>
      <c r="H301" s="41"/>
      <c r="I301" s="216"/>
      <c r="J301" s="41"/>
      <c r="K301" s="41"/>
      <c r="L301" s="45"/>
      <c r="M301" s="217"/>
      <c r="N301" s="218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136</v>
      </c>
      <c r="AU301" s="18" t="s">
        <v>86</v>
      </c>
    </row>
    <row r="302" s="2" customFormat="1" ht="16.5" customHeight="1">
      <c r="A302" s="39"/>
      <c r="B302" s="40"/>
      <c r="C302" s="201" t="s">
        <v>473</v>
      </c>
      <c r="D302" s="201" t="s">
        <v>129</v>
      </c>
      <c r="E302" s="202" t="s">
        <v>474</v>
      </c>
      <c r="F302" s="203" t="s">
        <v>475</v>
      </c>
      <c r="G302" s="204" t="s">
        <v>469</v>
      </c>
      <c r="H302" s="205">
        <v>1</v>
      </c>
      <c r="I302" s="206"/>
      <c r="J302" s="207">
        <f>ROUND(I302*H302,2)</f>
        <v>0</v>
      </c>
      <c r="K302" s="203" t="s">
        <v>19</v>
      </c>
      <c r="L302" s="45"/>
      <c r="M302" s="208" t="s">
        <v>19</v>
      </c>
      <c r="N302" s="209" t="s">
        <v>47</v>
      </c>
      <c r="O302" s="85"/>
      <c r="P302" s="210">
        <f>O302*H302</f>
        <v>0</v>
      </c>
      <c r="Q302" s="210">
        <v>0</v>
      </c>
      <c r="R302" s="210">
        <f>Q302*H302</f>
        <v>0</v>
      </c>
      <c r="S302" s="210">
        <v>0</v>
      </c>
      <c r="T302" s="21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2" t="s">
        <v>470</v>
      </c>
      <c r="AT302" s="212" t="s">
        <v>129</v>
      </c>
      <c r="AU302" s="212" t="s">
        <v>86</v>
      </c>
      <c r="AY302" s="18" t="s">
        <v>126</v>
      </c>
      <c r="BE302" s="213">
        <f>IF(N302="základní",J302,0)</f>
        <v>0</v>
      </c>
      <c r="BF302" s="213">
        <f>IF(N302="snížená",J302,0)</f>
        <v>0</v>
      </c>
      <c r="BG302" s="213">
        <f>IF(N302="zákl. přenesená",J302,0)</f>
        <v>0</v>
      </c>
      <c r="BH302" s="213">
        <f>IF(N302="sníž. přenesená",J302,0)</f>
        <v>0</v>
      </c>
      <c r="BI302" s="213">
        <f>IF(N302="nulová",J302,0)</f>
        <v>0</v>
      </c>
      <c r="BJ302" s="18" t="s">
        <v>84</v>
      </c>
      <c r="BK302" s="213">
        <f>ROUND(I302*H302,2)</f>
        <v>0</v>
      </c>
      <c r="BL302" s="18" t="s">
        <v>470</v>
      </c>
      <c r="BM302" s="212" t="s">
        <v>476</v>
      </c>
    </row>
    <row r="303" s="12" customFormat="1" ht="22.8" customHeight="1">
      <c r="A303" s="12"/>
      <c r="B303" s="185"/>
      <c r="C303" s="186"/>
      <c r="D303" s="187" t="s">
        <v>75</v>
      </c>
      <c r="E303" s="199" t="s">
        <v>477</v>
      </c>
      <c r="F303" s="199" t="s">
        <v>478</v>
      </c>
      <c r="G303" s="186"/>
      <c r="H303" s="186"/>
      <c r="I303" s="189"/>
      <c r="J303" s="200">
        <f>BK303</f>
        <v>0</v>
      </c>
      <c r="K303" s="186"/>
      <c r="L303" s="191"/>
      <c r="M303" s="192"/>
      <c r="N303" s="193"/>
      <c r="O303" s="193"/>
      <c r="P303" s="194">
        <f>SUM(P304:P305)</f>
        <v>0</v>
      </c>
      <c r="Q303" s="193"/>
      <c r="R303" s="194">
        <f>SUM(R304:R305)</f>
        <v>0</v>
      </c>
      <c r="S303" s="193"/>
      <c r="T303" s="195">
        <f>SUM(T304:T305)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96" t="s">
        <v>161</v>
      </c>
      <c r="AT303" s="197" t="s">
        <v>75</v>
      </c>
      <c r="AU303" s="197" t="s">
        <v>84</v>
      </c>
      <c r="AY303" s="196" t="s">
        <v>126</v>
      </c>
      <c r="BK303" s="198">
        <f>SUM(BK304:BK305)</f>
        <v>0</v>
      </c>
    </row>
    <row r="304" s="2" customFormat="1" ht="16.5" customHeight="1">
      <c r="A304" s="39"/>
      <c r="B304" s="40"/>
      <c r="C304" s="201" t="s">
        <v>479</v>
      </c>
      <c r="D304" s="201" t="s">
        <v>129</v>
      </c>
      <c r="E304" s="202" t="s">
        <v>480</v>
      </c>
      <c r="F304" s="203" t="s">
        <v>481</v>
      </c>
      <c r="G304" s="204" t="s">
        <v>469</v>
      </c>
      <c r="H304" s="205">
        <v>1</v>
      </c>
      <c r="I304" s="206"/>
      <c r="J304" s="207">
        <f>ROUND(I304*H304,2)</f>
        <v>0</v>
      </c>
      <c r="K304" s="203" t="s">
        <v>133</v>
      </c>
      <c r="L304" s="45"/>
      <c r="M304" s="208" t="s">
        <v>19</v>
      </c>
      <c r="N304" s="209" t="s">
        <v>47</v>
      </c>
      <c r="O304" s="85"/>
      <c r="P304" s="210">
        <f>O304*H304</f>
        <v>0</v>
      </c>
      <c r="Q304" s="210">
        <v>0</v>
      </c>
      <c r="R304" s="210">
        <f>Q304*H304</f>
        <v>0</v>
      </c>
      <c r="S304" s="210">
        <v>0</v>
      </c>
      <c r="T304" s="21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2" t="s">
        <v>470</v>
      </c>
      <c r="AT304" s="212" t="s">
        <v>129</v>
      </c>
      <c r="AU304" s="212" t="s">
        <v>86</v>
      </c>
      <c r="AY304" s="18" t="s">
        <v>126</v>
      </c>
      <c r="BE304" s="213">
        <f>IF(N304="základní",J304,0)</f>
        <v>0</v>
      </c>
      <c r="BF304" s="213">
        <f>IF(N304="snížená",J304,0)</f>
        <v>0</v>
      </c>
      <c r="BG304" s="213">
        <f>IF(N304="zákl. přenesená",J304,0)</f>
        <v>0</v>
      </c>
      <c r="BH304" s="213">
        <f>IF(N304="sníž. přenesená",J304,0)</f>
        <v>0</v>
      </c>
      <c r="BI304" s="213">
        <f>IF(N304="nulová",J304,0)</f>
        <v>0</v>
      </c>
      <c r="BJ304" s="18" t="s">
        <v>84</v>
      </c>
      <c r="BK304" s="213">
        <f>ROUND(I304*H304,2)</f>
        <v>0</v>
      </c>
      <c r="BL304" s="18" t="s">
        <v>470</v>
      </c>
      <c r="BM304" s="212" t="s">
        <v>482</v>
      </c>
    </row>
    <row r="305" s="2" customFormat="1">
      <c r="A305" s="39"/>
      <c r="B305" s="40"/>
      <c r="C305" s="41"/>
      <c r="D305" s="214" t="s">
        <v>136</v>
      </c>
      <c r="E305" s="41"/>
      <c r="F305" s="215" t="s">
        <v>483</v>
      </c>
      <c r="G305" s="41"/>
      <c r="H305" s="41"/>
      <c r="I305" s="216"/>
      <c r="J305" s="41"/>
      <c r="K305" s="41"/>
      <c r="L305" s="45"/>
      <c r="M305" s="217"/>
      <c r="N305" s="218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136</v>
      </c>
      <c r="AU305" s="18" t="s">
        <v>86</v>
      </c>
    </row>
    <row r="306" s="12" customFormat="1" ht="22.8" customHeight="1">
      <c r="A306" s="12"/>
      <c r="B306" s="185"/>
      <c r="C306" s="186"/>
      <c r="D306" s="187" t="s">
        <v>75</v>
      </c>
      <c r="E306" s="199" t="s">
        <v>484</v>
      </c>
      <c r="F306" s="199" t="s">
        <v>485</v>
      </c>
      <c r="G306" s="186"/>
      <c r="H306" s="186"/>
      <c r="I306" s="189"/>
      <c r="J306" s="200">
        <f>BK306</f>
        <v>0</v>
      </c>
      <c r="K306" s="186"/>
      <c r="L306" s="191"/>
      <c r="M306" s="192"/>
      <c r="N306" s="193"/>
      <c r="O306" s="193"/>
      <c r="P306" s="194">
        <f>SUM(P307:P311)</f>
        <v>0</v>
      </c>
      <c r="Q306" s="193"/>
      <c r="R306" s="194">
        <f>SUM(R307:R311)</f>
        <v>0</v>
      </c>
      <c r="S306" s="193"/>
      <c r="T306" s="195">
        <f>SUM(T307:T311)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96" t="s">
        <v>161</v>
      </c>
      <c r="AT306" s="197" t="s">
        <v>75</v>
      </c>
      <c r="AU306" s="197" t="s">
        <v>84</v>
      </c>
      <c r="AY306" s="196" t="s">
        <v>126</v>
      </c>
      <c r="BK306" s="198">
        <f>SUM(BK307:BK311)</f>
        <v>0</v>
      </c>
    </row>
    <row r="307" s="2" customFormat="1" ht="16.5" customHeight="1">
      <c r="A307" s="39"/>
      <c r="B307" s="40"/>
      <c r="C307" s="201" t="s">
        <v>486</v>
      </c>
      <c r="D307" s="201" t="s">
        <v>129</v>
      </c>
      <c r="E307" s="202" t="s">
        <v>487</v>
      </c>
      <c r="F307" s="203" t="s">
        <v>488</v>
      </c>
      <c r="G307" s="204" t="s">
        <v>469</v>
      </c>
      <c r="H307" s="205">
        <v>1</v>
      </c>
      <c r="I307" s="206"/>
      <c r="J307" s="207">
        <f>ROUND(I307*H307,2)</f>
        <v>0</v>
      </c>
      <c r="K307" s="203" t="s">
        <v>133</v>
      </c>
      <c r="L307" s="45"/>
      <c r="M307" s="208" t="s">
        <v>19</v>
      </c>
      <c r="N307" s="209" t="s">
        <v>47</v>
      </c>
      <c r="O307" s="85"/>
      <c r="P307" s="210">
        <f>O307*H307</f>
        <v>0</v>
      </c>
      <c r="Q307" s="210">
        <v>0</v>
      </c>
      <c r="R307" s="210">
        <f>Q307*H307</f>
        <v>0</v>
      </c>
      <c r="S307" s="210">
        <v>0</v>
      </c>
      <c r="T307" s="21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2" t="s">
        <v>470</v>
      </c>
      <c r="AT307" s="212" t="s">
        <v>129</v>
      </c>
      <c r="AU307" s="212" t="s">
        <v>86</v>
      </c>
      <c r="AY307" s="18" t="s">
        <v>126</v>
      </c>
      <c r="BE307" s="213">
        <f>IF(N307="základní",J307,0)</f>
        <v>0</v>
      </c>
      <c r="BF307" s="213">
        <f>IF(N307="snížená",J307,0)</f>
        <v>0</v>
      </c>
      <c r="BG307" s="213">
        <f>IF(N307="zákl. přenesená",J307,0)</f>
        <v>0</v>
      </c>
      <c r="BH307" s="213">
        <f>IF(N307="sníž. přenesená",J307,0)</f>
        <v>0</v>
      </c>
      <c r="BI307" s="213">
        <f>IF(N307="nulová",J307,0)</f>
        <v>0</v>
      </c>
      <c r="BJ307" s="18" t="s">
        <v>84</v>
      </c>
      <c r="BK307" s="213">
        <f>ROUND(I307*H307,2)</f>
        <v>0</v>
      </c>
      <c r="BL307" s="18" t="s">
        <v>470</v>
      </c>
      <c r="BM307" s="212" t="s">
        <v>489</v>
      </c>
    </row>
    <row r="308" s="2" customFormat="1">
      <c r="A308" s="39"/>
      <c r="B308" s="40"/>
      <c r="C308" s="41"/>
      <c r="D308" s="214" t="s">
        <v>136</v>
      </c>
      <c r="E308" s="41"/>
      <c r="F308" s="215" t="s">
        <v>490</v>
      </c>
      <c r="G308" s="41"/>
      <c r="H308" s="41"/>
      <c r="I308" s="216"/>
      <c r="J308" s="41"/>
      <c r="K308" s="41"/>
      <c r="L308" s="45"/>
      <c r="M308" s="217"/>
      <c r="N308" s="218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136</v>
      </c>
      <c r="AU308" s="18" t="s">
        <v>86</v>
      </c>
    </row>
    <row r="309" s="2" customFormat="1">
      <c r="A309" s="39"/>
      <c r="B309" s="40"/>
      <c r="C309" s="41"/>
      <c r="D309" s="221" t="s">
        <v>166</v>
      </c>
      <c r="E309" s="41"/>
      <c r="F309" s="241" t="s">
        <v>491</v>
      </c>
      <c r="G309" s="41"/>
      <c r="H309" s="41"/>
      <c r="I309" s="216"/>
      <c r="J309" s="41"/>
      <c r="K309" s="41"/>
      <c r="L309" s="45"/>
      <c r="M309" s="217"/>
      <c r="N309" s="218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166</v>
      </c>
      <c r="AU309" s="18" t="s">
        <v>86</v>
      </c>
    </row>
    <row r="310" s="2" customFormat="1" ht="16.5" customHeight="1">
      <c r="A310" s="39"/>
      <c r="B310" s="40"/>
      <c r="C310" s="201" t="s">
        <v>492</v>
      </c>
      <c r="D310" s="201" t="s">
        <v>129</v>
      </c>
      <c r="E310" s="202" t="s">
        <v>493</v>
      </c>
      <c r="F310" s="203" t="s">
        <v>494</v>
      </c>
      <c r="G310" s="204" t="s">
        <v>469</v>
      </c>
      <c r="H310" s="205">
        <v>1</v>
      </c>
      <c r="I310" s="206"/>
      <c r="J310" s="207">
        <f>ROUND(I310*H310,2)</f>
        <v>0</v>
      </c>
      <c r="K310" s="203" t="s">
        <v>133</v>
      </c>
      <c r="L310" s="45"/>
      <c r="M310" s="208" t="s">
        <v>19</v>
      </c>
      <c r="N310" s="209" t="s">
        <v>47</v>
      </c>
      <c r="O310" s="85"/>
      <c r="P310" s="210">
        <f>O310*H310</f>
        <v>0</v>
      </c>
      <c r="Q310" s="210">
        <v>0</v>
      </c>
      <c r="R310" s="210">
        <f>Q310*H310</f>
        <v>0</v>
      </c>
      <c r="S310" s="210">
        <v>0</v>
      </c>
      <c r="T310" s="21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2" t="s">
        <v>470</v>
      </c>
      <c r="AT310" s="212" t="s">
        <v>129</v>
      </c>
      <c r="AU310" s="212" t="s">
        <v>86</v>
      </c>
      <c r="AY310" s="18" t="s">
        <v>126</v>
      </c>
      <c r="BE310" s="213">
        <f>IF(N310="základní",J310,0)</f>
        <v>0</v>
      </c>
      <c r="BF310" s="213">
        <f>IF(N310="snížená",J310,0)</f>
        <v>0</v>
      </c>
      <c r="BG310" s="213">
        <f>IF(N310="zákl. přenesená",J310,0)</f>
        <v>0</v>
      </c>
      <c r="BH310" s="213">
        <f>IF(N310="sníž. přenesená",J310,0)</f>
        <v>0</v>
      </c>
      <c r="BI310" s="213">
        <f>IF(N310="nulová",J310,0)</f>
        <v>0</v>
      </c>
      <c r="BJ310" s="18" t="s">
        <v>84</v>
      </c>
      <c r="BK310" s="213">
        <f>ROUND(I310*H310,2)</f>
        <v>0</v>
      </c>
      <c r="BL310" s="18" t="s">
        <v>470</v>
      </c>
      <c r="BM310" s="212" t="s">
        <v>495</v>
      </c>
    </row>
    <row r="311" s="2" customFormat="1">
      <c r="A311" s="39"/>
      <c r="B311" s="40"/>
      <c r="C311" s="41"/>
      <c r="D311" s="214" t="s">
        <v>136</v>
      </c>
      <c r="E311" s="41"/>
      <c r="F311" s="215" t="s">
        <v>496</v>
      </c>
      <c r="G311" s="41"/>
      <c r="H311" s="41"/>
      <c r="I311" s="216"/>
      <c r="J311" s="41"/>
      <c r="K311" s="41"/>
      <c r="L311" s="45"/>
      <c r="M311" s="264"/>
      <c r="N311" s="265"/>
      <c r="O311" s="266"/>
      <c r="P311" s="266"/>
      <c r="Q311" s="266"/>
      <c r="R311" s="266"/>
      <c r="S311" s="266"/>
      <c r="T311" s="267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136</v>
      </c>
      <c r="AU311" s="18" t="s">
        <v>86</v>
      </c>
    </row>
    <row r="312" s="2" customFormat="1" ht="6.96" customHeight="1">
      <c r="A312" s="39"/>
      <c r="B312" s="60"/>
      <c r="C312" s="61"/>
      <c r="D312" s="61"/>
      <c r="E312" s="61"/>
      <c r="F312" s="61"/>
      <c r="G312" s="61"/>
      <c r="H312" s="61"/>
      <c r="I312" s="61"/>
      <c r="J312" s="61"/>
      <c r="K312" s="61"/>
      <c r="L312" s="45"/>
      <c r="M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</row>
  </sheetData>
  <sheetProtection sheet="1" autoFilter="0" formatColumns="0" formatRows="0" objects="1" scenarios="1" spinCount="100000" saltValue="jWhg/oYaUlw2IhxijbqRNni8MU2tBjp34rSEomEgVqXZnH/2oH9MTbTjvLXRKteladqPI1c6Cnv8w3jYPAJRzg==" hashValue="TTwveI+cQhZ7kKALuItnzc8d7rmQGrvz+JL9l5N1Eh9O6EVQqpPl3HDcslvoFxvy8BrxJsZdZTD5AZ3EmmlUkA==" algorithmName="SHA-512" password="CC35"/>
  <autoFilter ref="C95:K311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1_02/632452514"/>
    <hyperlink ref="F105" r:id="rId2" display="https://podminky.urs.cz/item/CS_URS_2021_02/952902501"/>
    <hyperlink ref="F110" r:id="rId3" display="https://podminky.urs.cz/item/CS_URS_2021_02/997013151"/>
    <hyperlink ref="F112" r:id="rId4" display="https://podminky.urs.cz/item/CS_URS_2021_02/997013511"/>
    <hyperlink ref="F114" r:id="rId5" display="https://podminky.urs.cz/item/CS_URS_2021_02/997013509"/>
    <hyperlink ref="F118" r:id="rId6" display="https://podminky.urs.cz/item/CS_URS_2021_02/997013631"/>
    <hyperlink ref="F121" r:id="rId7" display="https://podminky.urs.cz/item/CS_URS_2021_02/997013645"/>
    <hyperlink ref="F126" r:id="rId8" display="https://podminky.urs.cz/item/CS_URS_2021_02/998017001"/>
    <hyperlink ref="F130" r:id="rId9" display="https://podminky.urs.cz/item/CS_URS_2021_02/712340833"/>
    <hyperlink ref="F134" r:id="rId10" display="https://podminky.urs.cz/item/CS_URS_2021_02/712340834"/>
    <hyperlink ref="F139" r:id="rId11" display="https://podminky.urs.cz/item/CS_URS_2021_02/712300843"/>
    <hyperlink ref="F143" r:id="rId12" display="https://podminky.urs.cz/item/CS_URS_2021_02/712311101"/>
    <hyperlink ref="F147" r:id="rId13" display="https://podminky.urs.cz/item/CS_URS_2021_02/11163153"/>
    <hyperlink ref="F150" r:id="rId14" display="https://podminky.urs.cz/item/CS_URS_2021_02/712341559"/>
    <hyperlink ref="F154" r:id="rId15" display="https://podminky.urs.cz/item/CS_URS_2021_02/62853003"/>
    <hyperlink ref="F157" r:id="rId16" display="https://podminky.urs.cz/item/CS_URS_2021_02/712341559"/>
    <hyperlink ref="F161" r:id="rId17" display="https://podminky.urs.cz/item/CS_URS_2021_02/62855017"/>
    <hyperlink ref="F164" r:id="rId18" display="https://podminky.urs.cz/item/CS_URS_2021_02/712341715"/>
    <hyperlink ref="F168" r:id="rId19" display="https://podminky.urs.cz/item/CS_URS_2021_02/62851024"/>
    <hyperlink ref="F170" r:id="rId20" display="https://podminky.urs.cz/item/CS_URS_2021_02/712811101"/>
    <hyperlink ref="F177" r:id="rId21" display="https://podminky.urs.cz/item/CS_URS_2021_02/11163153"/>
    <hyperlink ref="F180" r:id="rId22" display="https://podminky.urs.cz/item/CS_URS_2021_02/712841559"/>
    <hyperlink ref="F187" r:id="rId23" display="https://podminky.urs.cz/item/CS_URS_2021_02/62853003"/>
    <hyperlink ref="F190" r:id="rId24" display="https://podminky.urs.cz/item/CS_URS_2021_02/712841559"/>
    <hyperlink ref="F197" r:id="rId25" display="https://podminky.urs.cz/item/CS_URS_2021_02/62855017"/>
    <hyperlink ref="F200" r:id="rId26" display="https://podminky.urs.cz/item/CS_URS_2021_02/998712201"/>
    <hyperlink ref="F203" r:id="rId27" display="https://podminky.urs.cz/item/CS_URS_2021_02/713141212"/>
    <hyperlink ref="F210" r:id="rId28" display="https://podminky.urs.cz/item/CS_URS_2021_02/63152005"/>
    <hyperlink ref="F213" r:id="rId29" display="https://podminky.urs.cz/item/CS_URS_2021_02/713190833"/>
    <hyperlink ref="F217" r:id="rId30" display="https://podminky.urs.cz/item/CS_URS_2021_02/998713201"/>
    <hyperlink ref="F220" r:id="rId31" display="https://podminky.urs.cz/item/CS_URS_2021_02/721210823"/>
    <hyperlink ref="F224" r:id="rId32" display="https://podminky.urs.cz/item/CS_URS_2021_02/721239114"/>
    <hyperlink ref="F228" r:id="rId33" display="https://podminky.urs.cz/item/CS_URS_2021_02/56231126"/>
    <hyperlink ref="F230" r:id="rId34" display="https://podminky.urs.cz/item/CS_URS_2021_02/998721201"/>
    <hyperlink ref="F233" r:id="rId35" display="https://podminky.urs.cz/item/CS_URS_2021_02/741420001"/>
    <hyperlink ref="F237" r:id="rId36" display="https://podminky.urs.cz/item/CS_URS_2021_02/35442252"/>
    <hyperlink ref="F239" r:id="rId37" display="https://podminky.urs.cz/item/CS_URS_2021_02/741421823"/>
    <hyperlink ref="F248" r:id="rId38" display="https://podminky.urs.cz/item/CS_URS_2021_02/741421855"/>
    <hyperlink ref="F250" r:id="rId39" display="https://podminky.urs.cz/item/CS_URS_2021_02/741810001"/>
    <hyperlink ref="F252" r:id="rId40" display="https://podminky.urs.cz/item/CS_URS_2021_02/998741201"/>
    <hyperlink ref="F255" r:id="rId41" display="https://podminky.urs.cz/item/CS_URS_2021_02/742410801"/>
    <hyperlink ref="F259" r:id="rId42" display="https://podminky.urs.cz/item/CS_URS_2021_02/998742201"/>
    <hyperlink ref="F262" r:id="rId43" display="https://podminky.urs.cz/item/CS_URS_2021_02/762341670"/>
    <hyperlink ref="F269" r:id="rId44" display="https://podminky.urs.cz/item/CS_URS_2021_02/60621154"/>
    <hyperlink ref="F272" r:id="rId45" display="https://podminky.urs.cz/item/CS_URS_2021_02/762395000"/>
    <hyperlink ref="F275" r:id="rId46" display="https://podminky.urs.cz/item/CS_URS_2021_02/998762201"/>
    <hyperlink ref="F278" r:id="rId47" display="https://podminky.urs.cz/item/CS_URS_2021_02/764002841"/>
    <hyperlink ref="F282" r:id="rId48" display="https://podminky.urs.cz/item/CS_URS_2021_02/764212430"/>
    <hyperlink ref="F286" r:id="rId49" display="https://podminky.urs.cz/item/CS_URS_2021_02/764214605"/>
    <hyperlink ref="F290" r:id="rId50" display="https://podminky.urs.cz/item/CS_URS_2021_02/764214606"/>
    <hyperlink ref="F295" r:id="rId51" display="https://podminky.urs.cz/item/CS_URS_2021_02/764215646"/>
    <hyperlink ref="F297" r:id="rId52" display="https://podminky.urs.cz/item/CS_URS_2021_02/998764201"/>
    <hyperlink ref="F301" r:id="rId53" display="https://podminky.urs.cz/item/CS_URS_2021_02/030001000"/>
    <hyperlink ref="F305" r:id="rId54" display="https://podminky.urs.cz/item/CS_URS_2021_02/041103000"/>
    <hyperlink ref="F308" r:id="rId55" display="https://podminky.urs.cz/item/CS_URS_2021_02/061002000"/>
    <hyperlink ref="F311" r:id="rId56" display="https://podminky.urs.cz/item/CS_URS_2021_02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497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498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499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500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501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502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503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504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505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506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507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83</v>
      </c>
      <c r="F18" s="279" t="s">
        <v>508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509</v>
      </c>
      <c r="F19" s="279" t="s">
        <v>510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511</v>
      </c>
      <c r="F20" s="279" t="s">
        <v>512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513</v>
      </c>
      <c r="F21" s="279" t="s">
        <v>514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515</v>
      </c>
      <c r="F22" s="279" t="s">
        <v>516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517</v>
      </c>
      <c r="F23" s="279" t="s">
        <v>518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519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520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521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522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523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524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525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526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527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112</v>
      </c>
      <c r="F36" s="279"/>
      <c r="G36" s="279" t="s">
        <v>528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529</v>
      </c>
      <c r="F37" s="279"/>
      <c r="G37" s="279" t="s">
        <v>530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57</v>
      </c>
      <c r="F38" s="279"/>
      <c r="G38" s="279" t="s">
        <v>531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58</v>
      </c>
      <c r="F39" s="279"/>
      <c r="G39" s="279" t="s">
        <v>532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113</v>
      </c>
      <c r="F40" s="279"/>
      <c r="G40" s="279" t="s">
        <v>533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114</v>
      </c>
      <c r="F41" s="279"/>
      <c r="G41" s="279" t="s">
        <v>534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535</v>
      </c>
      <c r="F42" s="279"/>
      <c r="G42" s="279" t="s">
        <v>536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537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538</v>
      </c>
      <c r="F44" s="279"/>
      <c r="G44" s="279" t="s">
        <v>539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116</v>
      </c>
      <c r="F45" s="279"/>
      <c r="G45" s="279" t="s">
        <v>540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541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542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543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544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545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546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547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548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549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550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551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552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553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554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555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556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557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558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559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560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561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562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563</v>
      </c>
      <c r="D76" s="297"/>
      <c r="E76" s="297"/>
      <c r="F76" s="297" t="s">
        <v>564</v>
      </c>
      <c r="G76" s="298"/>
      <c r="H76" s="297" t="s">
        <v>58</v>
      </c>
      <c r="I76" s="297" t="s">
        <v>61</v>
      </c>
      <c r="J76" s="297" t="s">
        <v>565</v>
      </c>
      <c r="K76" s="296"/>
    </row>
    <row r="77" s="1" customFormat="1" ht="17.25" customHeight="1">
      <c r="B77" s="294"/>
      <c r="C77" s="299" t="s">
        <v>566</v>
      </c>
      <c r="D77" s="299"/>
      <c r="E77" s="299"/>
      <c r="F77" s="300" t="s">
        <v>567</v>
      </c>
      <c r="G77" s="301"/>
      <c r="H77" s="299"/>
      <c r="I77" s="299"/>
      <c r="J77" s="299" t="s">
        <v>568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57</v>
      </c>
      <c r="D79" s="304"/>
      <c r="E79" s="304"/>
      <c r="F79" s="305" t="s">
        <v>569</v>
      </c>
      <c r="G79" s="306"/>
      <c r="H79" s="282" t="s">
        <v>570</v>
      </c>
      <c r="I79" s="282" t="s">
        <v>571</v>
      </c>
      <c r="J79" s="282">
        <v>20</v>
      </c>
      <c r="K79" s="296"/>
    </row>
    <row r="80" s="1" customFormat="1" ht="15" customHeight="1">
      <c r="B80" s="294"/>
      <c r="C80" s="282" t="s">
        <v>572</v>
      </c>
      <c r="D80" s="282"/>
      <c r="E80" s="282"/>
      <c r="F80" s="305" t="s">
        <v>569</v>
      </c>
      <c r="G80" s="306"/>
      <c r="H80" s="282" t="s">
        <v>573</v>
      </c>
      <c r="I80" s="282" t="s">
        <v>571</v>
      </c>
      <c r="J80" s="282">
        <v>120</v>
      </c>
      <c r="K80" s="296"/>
    </row>
    <row r="81" s="1" customFormat="1" ht="15" customHeight="1">
      <c r="B81" s="307"/>
      <c r="C81" s="282" t="s">
        <v>574</v>
      </c>
      <c r="D81" s="282"/>
      <c r="E81" s="282"/>
      <c r="F81" s="305" t="s">
        <v>575</v>
      </c>
      <c r="G81" s="306"/>
      <c r="H81" s="282" t="s">
        <v>576</v>
      </c>
      <c r="I81" s="282" t="s">
        <v>571</v>
      </c>
      <c r="J81" s="282">
        <v>50</v>
      </c>
      <c r="K81" s="296"/>
    </row>
    <row r="82" s="1" customFormat="1" ht="15" customHeight="1">
      <c r="B82" s="307"/>
      <c r="C82" s="282" t="s">
        <v>577</v>
      </c>
      <c r="D82" s="282"/>
      <c r="E82" s="282"/>
      <c r="F82" s="305" t="s">
        <v>569</v>
      </c>
      <c r="G82" s="306"/>
      <c r="H82" s="282" t="s">
        <v>578</v>
      </c>
      <c r="I82" s="282" t="s">
        <v>579</v>
      </c>
      <c r="J82" s="282"/>
      <c r="K82" s="296"/>
    </row>
    <row r="83" s="1" customFormat="1" ht="15" customHeight="1">
      <c r="B83" s="307"/>
      <c r="C83" s="308" t="s">
        <v>580</v>
      </c>
      <c r="D83" s="308"/>
      <c r="E83" s="308"/>
      <c r="F83" s="309" t="s">
        <v>575</v>
      </c>
      <c r="G83" s="308"/>
      <c r="H83" s="308" t="s">
        <v>581</v>
      </c>
      <c r="I83" s="308" t="s">
        <v>571</v>
      </c>
      <c r="J83" s="308">
        <v>15</v>
      </c>
      <c r="K83" s="296"/>
    </row>
    <row r="84" s="1" customFormat="1" ht="15" customHeight="1">
      <c r="B84" s="307"/>
      <c r="C84" s="308" t="s">
        <v>582</v>
      </c>
      <c r="D84" s="308"/>
      <c r="E84" s="308"/>
      <c r="F84" s="309" t="s">
        <v>575</v>
      </c>
      <c r="G84" s="308"/>
      <c r="H84" s="308" t="s">
        <v>583</v>
      </c>
      <c r="I84" s="308" t="s">
        <v>571</v>
      </c>
      <c r="J84" s="308">
        <v>15</v>
      </c>
      <c r="K84" s="296"/>
    </row>
    <row r="85" s="1" customFormat="1" ht="15" customHeight="1">
      <c r="B85" s="307"/>
      <c r="C85" s="308" t="s">
        <v>584</v>
      </c>
      <c r="D85" s="308"/>
      <c r="E85" s="308"/>
      <c r="F85" s="309" t="s">
        <v>575</v>
      </c>
      <c r="G85" s="308"/>
      <c r="H85" s="308" t="s">
        <v>585</v>
      </c>
      <c r="I85" s="308" t="s">
        <v>571</v>
      </c>
      <c r="J85" s="308">
        <v>20</v>
      </c>
      <c r="K85" s="296"/>
    </row>
    <row r="86" s="1" customFormat="1" ht="15" customHeight="1">
      <c r="B86" s="307"/>
      <c r="C86" s="308" t="s">
        <v>586</v>
      </c>
      <c r="D86" s="308"/>
      <c r="E86" s="308"/>
      <c r="F86" s="309" t="s">
        <v>575</v>
      </c>
      <c r="G86" s="308"/>
      <c r="H86" s="308" t="s">
        <v>587</v>
      </c>
      <c r="I86" s="308" t="s">
        <v>571</v>
      </c>
      <c r="J86" s="308">
        <v>20</v>
      </c>
      <c r="K86" s="296"/>
    </row>
    <row r="87" s="1" customFormat="1" ht="15" customHeight="1">
      <c r="B87" s="307"/>
      <c r="C87" s="282" t="s">
        <v>588</v>
      </c>
      <c r="D87" s="282"/>
      <c r="E87" s="282"/>
      <c r="F87" s="305" t="s">
        <v>575</v>
      </c>
      <c r="G87" s="306"/>
      <c r="H87" s="282" t="s">
        <v>589</v>
      </c>
      <c r="I87" s="282" t="s">
        <v>571</v>
      </c>
      <c r="J87" s="282">
        <v>50</v>
      </c>
      <c r="K87" s="296"/>
    </row>
    <row r="88" s="1" customFormat="1" ht="15" customHeight="1">
      <c r="B88" s="307"/>
      <c r="C88" s="282" t="s">
        <v>590</v>
      </c>
      <c r="D88" s="282"/>
      <c r="E88" s="282"/>
      <c r="F88" s="305" t="s">
        <v>575</v>
      </c>
      <c r="G88" s="306"/>
      <c r="H88" s="282" t="s">
        <v>591</v>
      </c>
      <c r="I88" s="282" t="s">
        <v>571</v>
      </c>
      <c r="J88" s="282">
        <v>20</v>
      </c>
      <c r="K88" s="296"/>
    </row>
    <row r="89" s="1" customFormat="1" ht="15" customHeight="1">
      <c r="B89" s="307"/>
      <c r="C89" s="282" t="s">
        <v>592</v>
      </c>
      <c r="D89" s="282"/>
      <c r="E89" s="282"/>
      <c r="F89" s="305" t="s">
        <v>575</v>
      </c>
      <c r="G89" s="306"/>
      <c r="H89" s="282" t="s">
        <v>593</v>
      </c>
      <c r="I89" s="282" t="s">
        <v>571</v>
      </c>
      <c r="J89" s="282">
        <v>20</v>
      </c>
      <c r="K89" s="296"/>
    </row>
    <row r="90" s="1" customFormat="1" ht="15" customHeight="1">
      <c r="B90" s="307"/>
      <c r="C90" s="282" t="s">
        <v>594</v>
      </c>
      <c r="D90" s="282"/>
      <c r="E90" s="282"/>
      <c r="F90" s="305" t="s">
        <v>575</v>
      </c>
      <c r="G90" s="306"/>
      <c r="H90" s="282" t="s">
        <v>595</v>
      </c>
      <c r="I90" s="282" t="s">
        <v>571</v>
      </c>
      <c r="J90" s="282">
        <v>50</v>
      </c>
      <c r="K90" s="296"/>
    </row>
    <row r="91" s="1" customFormat="1" ht="15" customHeight="1">
      <c r="B91" s="307"/>
      <c r="C91" s="282" t="s">
        <v>596</v>
      </c>
      <c r="D91" s="282"/>
      <c r="E91" s="282"/>
      <c r="F91" s="305" t="s">
        <v>575</v>
      </c>
      <c r="G91" s="306"/>
      <c r="H91" s="282" t="s">
        <v>596</v>
      </c>
      <c r="I91" s="282" t="s">
        <v>571</v>
      </c>
      <c r="J91" s="282">
        <v>50</v>
      </c>
      <c r="K91" s="296"/>
    </row>
    <row r="92" s="1" customFormat="1" ht="15" customHeight="1">
      <c r="B92" s="307"/>
      <c r="C92" s="282" t="s">
        <v>597</v>
      </c>
      <c r="D92" s="282"/>
      <c r="E92" s="282"/>
      <c r="F92" s="305" t="s">
        <v>575</v>
      </c>
      <c r="G92" s="306"/>
      <c r="H92" s="282" t="s">
        <v>598</v>
      </c>
      <c r="I92" s="282" t="s">
        <v>571</v>
      </c>
      <c r="J92" s="282">
        <v>255</v>
      </c>
      <c r="K92" s="296"/>
    </row>
    <row r="93" s="1" customFormat="1" ht="15" customHeight="1">
      <c r="B93" s="307"/>
      <c r="C93" s="282" t="s">
        <v>599</v>
      </c>
      <c r="D93" s="282"/>
      <c r="E93" s="282"/>
      <c r="F93" s="305" t="s">
        <v>569</v>
      </c>
      <c r="G93" s="306"/>
      <c r="H93" s="282" t="s">
        <v>600</v>
      </c>
      <c r="I93" s="282" t="s">
        <v>601</v>
      </c>
      <c r="J93" s="282"/>
      <c r="K93" s="296"/>
    </row>
    <row r="94" s="1" customFormat="1" ht="15" customHeight="1">
      <c r="B94" s="307"/>
      <c r="C94" s="282" t="s">
        <v>602</v>
      </c>
      <c r="D94" s="282"/>
      <c r="E94" s="282"/>
      <c r="F94" s="305" t="s">
        <v>569</v>
      </c>
      <c r="G94" s="306"/>
      <c r="H94" s="282" t="s">
        <v>603</v>
      </c>
      <c r="I94" s="282" t="s">
        <v>604</v>
      </c>
      <c r="J94" s="282"/>
      <c r="K94" s="296"/>
    </row>
    <row r="95" s="1" customFormat="1" ht="15" customHeight="1">
      <c r="B95" s="307"/>
      <c r="C95" s="282" t="s">
        <v>605</v>
      </c>
      <c r="D95" s="282"/>
      <c r="E95" s="282"/>
      <c r="F95" s="305" t="s">
        <v>569</v>
      </c>
      <c r="G95" s="306"/>
      <c r="H95" s="282" t="s">
        <v>605</v>
      </c>
      <c r="I95" s="282" t="s">
        <v>604</v>
      </c>
      <c r="J95" s="282"/>
      <c r="K95" s="296"/>
    </row>
    <row r="96" s="1" customFormat="1" ht="15" customHeight="1">
      <c r="B96" s="307"/>
      <c r="C96" s="282" t="s">
        <v>42</v>
      </c>
      <c r="D96" s="282"/>
      <c r="E96" s="282"/>
      <c r="F96" s="305" t="s">
        <v>569</v>
      </c>
      <c r="G96" s="306"/>
      <c r="H96" s="282" t="s">
        <v>606</v>
      </c>
      <c r="I96" s="282" t="s">
        <v>604</v>
      </c>
      <c r="J96" s="282"/>
      <c r="K96" s="296"/>
    </row>
    <row r="97" s="1" customFormat="1" ht="15" customHeight="1">
      <c r="B97" s="307"/>
      <c r="C97" s="282" t="s">
        <v>52</v>
      </c>
      <c r="D97" s="282"/>
      <c r="E97" s="282"/>
      <c r="F97" s="305" t="s">
        <v>569</v>
      </c>
      <c r="G97" s="306"/>
      <c r="H97" s="282" t="s">
        <v>607</v>
      </c>
      <c r="I97" s="282" t="s">
        <v>604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608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563</v>
      </c>
      <c r="D103" s="297"/>
      <c r="E103" s="297"/>
      <c r="F103" s="297" t="s">
        <v>564</v>
      </c>
      <c r="G103" s="298"/>
      <c r="H103" s="297" t="s">
        <v>58</v>
      </c>
      <c r="I103" s="297" t="s">
        <v>61</v>
      </c>
      <c r="J103" s="297" t="s">
        <v>565</v>
      </c>
      <c r="K103" s="296"/>
    </row>
    <row r="104" s="1" customFormat="1" ht="17.25" customHeight="1">
      <c r="B104" s="294"/>
      <c r="C104" s="299" t="s">
        <v>566</v>
      </c>
      <c r="D104" s="299"/>
      <c r="E104" s="299"/>
      <c r="F104" s="300" t="s">
        <v>567</v>
      </c>
      <c r="G104" s="301"/>
      <c r="H104" s="299"/>
      <c r="I104" s="299"/>
      <c r="J104" s="299" t="s">
        <v>568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57</v>
      </c>
      <c r="D106" s="304"/>
      <c r="E106" s="304"/>
      <c r="F106" s="305" t="s">
        <v>569</v>
      </c>
      <c r="G106" s="282"/>
      <c r="H106" s="282" t="s">
        <v>609</v>
      </c>
      <c r="I106" s="282" t="s">
        <v>571</v>
      </c>
      <c r="J106" s="282">
        <v>20</v>
      </c>
      <c r="K106" s="296"/>
    </row>
    <row r="107" s="1" customFormat="1" ht="15" customHeight="1">
      <c r="B107" s="294"/>
      <c r="C107" s="282" t="s">
        <v>572</v>
      </c>
      <c r="D107" s="282"/>
      <c r="E107" s="282"/>
      <c r="F107" s="305" t="s">
        <v>569</v>
      </c>
      <c r="G107" s="282"/>
      <c r="H107" s="282" t="s">
        <v>609</v>
      </c>
      <c r="I107" s="282" t="s">
        <v>571</v>
      </c>
      <c r="J107" s="282">
        <v>120</v>
      </c>
      <c r="K107" s="296"/>
    </row>
    <row r="108" s="1" customFormat="1" ht="15" customHeight="1">
      <c r="B108" s="307"/>
      <c r="C108" s="282" t="s">
        <v>574</v>
      </c>
      <c r="D108" s="282"/>
      <c r="E108" s="282"/>
      <c r="F108" s="305" t="s">
        <v>575</v>
      </c>
      <c r="G108" s="282"/>
      <c r="H108" s="282" t="s">
        <v>609</v>
      </c>
      <c r="I108" s="282" t="s">
        <v>571</v>
      </c>
      <c r="J108" s="282">
        <v>50</v>
      </c>
      <c r="K108" s="296"/>
    </row>
    <row r="109" s="1" customFormat="1" ht="15" customHeight="1">
      <c r="B109" s="307"/>
      <c r="C109" s="282" t="s">
        <v>577</v>
      </c>
      <c r="D109" s="282"/>
      <c r="E109" s="282"/>
      <c r="F109" s="305" t="s">
        <v>569</v>
      </c>
      <c r="G109" s="282"/>
      <c r="H109" s="282" t="s">
        <v>609</v>
      </c>
      <c r="I109" s="282" t="s">
        <v>579</v>
      </c>
      <c r="J109" s="282"/>
      <c r="K109" s="296"/>
    </row>
    <row r="110" s="1" customFormat="1" ht="15" customHeight="1">
      <c r="B110" s="307"/>
      <c r="C110" s="282" t="s">
        <v>588</v>
      </c>
      <c r="D110" s="282"/>
      <c r="E110" s="282"/>
      <c r="F110" s="305" t="s">
        <v>575</v>
      </c>
      <c r="G110" s="282"/>
      <c r="H110" s="282" t="s">
        <v>609</v>
      </c>
      <c r="I110" s="282" t="s">
        <v>571</v>
      </c>
      <c r="J110" s="282">
        <v>50</v>
      </c>
      <c r="K110" s="296"/>
    </row>
    <row r="111" s="1" customFormat="1" ht="15" customHeight="1">
      <c r="B111" s="307"/>
      <c r="C111" s="282" t="s">
        <v>596</v>
      </c>
      <c r="D111" s="282"/>
      <c r="E111" s="282"/>
      <c r="F111" s="305" t="s">
        <v>575</v>
      </c>
      <c r="G111" s="282"/>
      <c r="H111" s="282" t="s">
        <v>609</v>
      </c>
      <c r="I111" s="282" t="s">
        <v>571</v>
      </c>
      <c r="J111" s="282">
        <v>50</v>
      </c>
      <c r="K111" s="296"/>
    </row>
    <row r="112" s="1" customFormat="1" ht="15" customHeight="1">
      <c r="B112" s="307"/>
      <c r="C112" s="282" t="s">
        <v>594</v>
      </c>
      <c r="D112" s="282"/>
      <c r="E112" s="282"/>
      <c r="F112" s="305" t="s">
        <v>575</v>
      </c>
      <c r="G112" s="282"/>
      <c r="H112" s="282" t="s">
        <v>609</v>
      </c>
      <c r="I112" s="282" t="s">
        <v>571</v>
      </c>
      <c r="J112" s="282">
        <v>50</v>
      </c>
      <c r="K112" s="296"/>
    </row>
    <row r="113" s="1" customFormat="1" ht="15" customHeight="1">
      <c r="B113" s="307"/>
      <c r="C113" s="282" t="s">
        <v>57</v>
      </c>
      <c r="D113" s="282"/>
      <c r="E113" s="282"/>
      <c r="F113" s="305" t="s">
        <v>569</v>
      </c>
      <c r="G113" s="282"/>
      <c r="H113" s="282" t="s">
        <v>610</v>
      </c>
      <c r="I113" s="282" t="s">
        <v>571</v>
      </c>
      <c r="J113" s="282">
        <v>20</v>
      </c>
      <c r="K113" s="296"/>
    </row>
    <row r="114" s="1" customFormat="1" ht="15" customHeight="1">
      <c r="B114" s="307"/>
      <c r="C114" s="282" t="s">
        <v>611</v>
      </c>
      <c r="D114" s="282"/>
      <c r="E114" s="282"/>
      <c r="F114" s="305" t="s">
        <v>569</v>
      </c>
      <c r="G114" s="282"/>
      <c r="H114" s="282" t="s">
        <v>612</v>
      </c>
      <c r="I114" s="282" t="s">
        <v>571</v>
      </c>
      <c r="J114" s="282">
        <v>120</v>
      </c>
      <c r="K114" s="296"/>
    </row>
    <row r="115" s="1" customFormat="1" ht="15" customHeight="1">
      <c r="B115" s="307"/>
      <c r="C115" s="282" t="s">
        <v>42</v>
      </c>
      <c r="D115" s="282"/>
      <c r="E115" s="282"/>
      <c r="F115" s="305" t="s">
        <v>569</v>
      </c>
      <c r="G115" s="282"/>
      <c r="H115" s="282" t="s">
        <v>613</v>
      </c>
      <c r="I115" s="282" t="s">
        <v>604</v>
      </c>
      <c r="J115" s="282"/>
      <c r="K115" s="296"/>
    </row>
    <row r="116" s="1" customFormat="1" ht="15" customHeight="1">
      <c r="B116" s="307"/>
      <c r="C116" s="282" t="s">
        <v>52</v>
      </c>
      <c r="D116" s="282"/>
      <c r="E116" s="282"/>
      <c r="F116" s="305" t="s">
        <v>569</v>
      </c>
      <c r="G116" s="282"/>
      <c r="H116" s="282" t="s">
        <v>614</v>
      </c>
      <c r="I116" s="282" t="s">
        <v>604</v>
      </c>
      <c r="J116" s="282"/>
      <c r="K116" s="296"/>
    </row>
    <row r="117" s="1" customFormat="1" ht="15" customHeight="1">
      <c r="B117" s="307"/>
      <c r="C117" s="282" t="s">
        <v>61</v>
      </c>
      <c r="D117" s="282"/>
      <c r="E117" s="282"/>
      <c r="F117" s="305" t="s">
        <v>569</v>
      </c>
      <c r="G117" s="282"/>
      <c r="H117" s="282" t="s">
        <v>615</v>
      </c>
      <c r="I117" s="282" t="s">
        <v>616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617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563</v>
      </c>
      <c r="D123" s="297"/>
      <c r="E123" s="297"/>
      <c r="F123" s="297" t="s">
        <v>564</v>
      </c>
      <c r="G123" s="298"/>
      <c r="H123" s="297" t="s">
        <v>58</v>
      </c>
      <c r="I123" s="297" t="s">
        <v>61</v>
      </c>
      <c r="J123" s="297" t="s">
        <v>565</v>
      </c>
      <c r="K123" s="326"/>
    </row>
    <row r="124" s="1" customFormat="1" ht="17.25" customHeight="1">
      <c r="B124" s="325"/>
      <c r="C124" s="299" t="s">
        <v>566</v>
      </c>
      <c r="D124" s="299"/>
      <c r="E124" s="299"/>
      <c r="F124" s="300" t="s">
        <v>567</v>
      </c>
      <c r="G124" s="301"/>
      <c r="H124" s="299"/>
      <c r="I124" s="299"/>
      <c r="J124" s="299" t="s">
        <v>568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572</v>
      </c>
      <c r="D126" s="304"/>
      <c r="E126" s="304"/>
      <c r="F126" s="305" t="s">
        <v>569</v>
      </c>
      <c r="G126" s="282"/>
      <c r="H126" s="282" t="s">
        <v>609</v>
      </c>
      <c r="I126" s="282" t="s">
        <v>571</v>
      </c>
      <c r="J126" s="282">
        <v>120</v>
      </c>
      <c r="K126" s="330"/>
    </row>
    <row r="127" s="1" customFormat="1" ht="15" customHeight="1">
      <c r="B127" s="327"/>
      <c r="C127" s="282" t="s">
        <v>618</v>
      </c>
      <c r="D127" s="282"/>
      <c r="E127" s="282"/>
      <c r="F127" s="305" t="s">
        <v>569</v>
      </c>
      <c r="G127" s="282"/>
      <c r="H127" s="282" t="s">
        <v>619</v>
      </c>
      <c r="I127" s="282" t="s">
        <v>571</v>
      </c>
      <c r="J127" s="282" t="s">
        <v>620</v>
      </c>
      <c r="K127" s="330"/>
    </row>
    <row r="128" s="1" customFormat="1" ht="15" customHeight="1">
      <c r="B128" s="327"/>
      <c r="C128" s="282" t="s">
        <v>517</v>
      </c>
      <c r="D128" s="282"/>
      <c r="E128" s="282"/>
      <c r="F128" s="305" t="s">
        <v>569</v>
      </c>
      <c r="G128" s="282"/>
      <c r="H128" s="282" t="s">
        <v>621</v>
      </c>
      <c r="I128" s="282" t="s">
        <v>571</v>
      </c>
      <c r="J128" s="282" t="s">
        <v>620</v>
      </c>
      <c r="K128" s="330"/>
    </row>
    <row r="129" s="1" customFormat="1" ht="15" customHeight="1">
      <c r="B129" s="327"/>
      <c r="C129" s="282" t="s">
        <v>580</v>
      </c>
      <c r="D129" s="282"/>
      <c r="E129" s="282"/>
      <c r="F129" s="305" t="s">
        <v>575</v>
      </c>
      <c r="G129" s="282"/>
      <c r="H129" s="282" t="s">
        <v>581</v>
      </c>
      <c r="I129" s="282" t="s">
        <v>571</v>
      </c>
      <c r="J129" s="282">
        <v>15</v>
      </c>
      <c r="K129" s="330"/>
    </row>
    <row r="130" s="1" customFormat="1" ht="15" customHeight="1">
      <c r="B130" s="327"/>
      <c r="C130" s="308" t="s">
        <v>582</v>
      </c>
      <c r="D130" s="308"/>
      <c r="E130" s="308"/>
      <c r="F130" s="309" t="s">
        <v>575</v>
      </c>
      <c r="G130" s="308"/>
      <c r="H130" s="308" t="s">
        <v>583</v>
      </c>
      <c r="I130" s="308" t="s">
        <v>571</v>
      </c>
      <c r="J130" s="308">
        <v>15</v>
      </c>
      <c r="K130" s="330"/>
    </row>
    <row r="131" s="1" customFormat="1" ht="15" customHeight="1">
      <c r="B131" s="327"/>
      <c r="C131" s="308" t="s">
        <v>584</v>
      </c>
      <c r="D131" s="308"/>
      <c r="E131" s="308"/>
      <c r="F131" s="309" t="s">
        <v>575</v>
      </c>
      <c r="G131" s="308"/>
      <c r="H131" s="308" t="s">
        <v>585</v>
      </c>
      <c r="I131" s="308" t="s">
        <v>571</v>
      </c>
      <c r="J131" s="308">
        <v>20</v>
      </c>
      <c r="K131" s="330"/>
    </row>
    <row r="132" s="1" customFormat="1" ht="15" customHeight="1">
      <c r="B132" s="327"/>
      <c r="C132" s="308" t="s">
        <v>586</v>
      </c>
      <c r="D132" s="308"/>
      <c r="E132" s="308"/>
      <c r="F132" s="309" t="s">
        <v>575</v>
      </c>
      <c r="G132" s="308"/>
      <c r="H132" s="308" t="s">
        <v>587</v>
      </c>
      <c r="I132" s="308" t="s">
        <v>571</v>
      </c>
      <c r="J132" s="308">
        <v>20</v>
      </c>
      <c r="K132" s="330"/>
    </row>
    <row r="133" s="1" customFormat="1" ht="15" customHeight="1">
      <c r="B133" s="327"/>
      <c r="C133" s="282" t="s">
        <v>574</v>
      </c>
      <c r="D133" s="282"/>
      <c r="E133" s="282"/>
      <c r="F133" s="305" t="s">
        <v>575</v>
      </c>
      <c r="G133" s="282"/>
      <c r="H133" s="282" t="s">
        <v>609</v>
      </c>
      <c r="I133" s="282" t="s">
        <v>571</v>
      </c>
      <c r="J133" s="282">
        <v>50</v>
      </c>
      <c r="K133" s="330"/>
    </row>
    <row r="134" s="1" customFormat="1" ht="15" customHeight="1">
      <c r="B134" s="327"/>
      <c r="C134" s="282" t="s">
        <v>588</v>
      </c>
      <c r="D134" s="282"/>
      <c r="E134" s="282"/>
      <c r="F134" s="305" t="s">
        <v>575</v>
      </c>
      <c r="G134" s="282"/>
      <c r="H134" s="282" t="s">
        <v>609</v>
      </c>
      <c r="I134" s="282" t="s">
        <v>571</v>
      </c>
      <c r="J134" s="282">
        <v>50</v>
      </c>
      <c r="K134" s="330"/>
    </row>
    <row r="135" s="1" customFormat="1" ht="15" customHeight="1">
      <c r="B135" s="327"/>
      <c r="C135" s="282" t="s">
        <v>594</v>
      </c>
      <c r="D135" s="282"/>
      <c r="E135" s="282"/>
      <c r="F135" s="305" t="s">
        <v>575</v>
      </c>
      <c r="G135" s="282"/>
      <c r="H135" s="282" t="s">
        <v>609</v>
      </c>
      <c r="I135" s="282" t="s">
        <v>571</v>
      </c>
      <c r="J135" s="282">
        <v>50</v>
      </c>
      <c r="K135" s="330"/>
    </row>
    <row r="136" s="1" customFormat="1" ht="15" customHeight="1">
      <c r="B136" s="327"/>
      <c r="C136" s="282" t="s">
        <v>596</v>
      </c>
      <c r="D136" s="282"/>
      <c r="E136" s="282"/>
      <c r="F136" s="305" t="s">
        <v>575</v>
      </c>
      <c r="G136" s="282"/>
      <c r="H136" s="282" t="s">
        <v>609</v>
      </c>
      <c r="I136" s="282" t="s">
        <v>571</v>
      </c>
      <c r="J136" s="282">
        <v>50</v>
      </c>
      <c r="K136" s="330"/>
    </row>
    <row r="137" s="1" customFormat="1" ht="15" customHeight="1">
      <c r="B137" s="327"/>
      <c r="C137" s="282" t="s">
        <v>597</v>
      </c>
      <c r="D137" s="282"/>
      <c r="E137" s="282"/>
      <c r="F137" s="305" t="s">
        <v>575</v>
      </c>
      <c r="G137" s="282"/>
      <c r="H137" s="282" t="s">
        <v>622</v>
      </c>
      <c r="I137" s="282" t="s">
        <v>571</v>
      </c>
      <c r="J137" s="282">
        <v>255</v>
      </c>
      <c r="K137" s="330"/>
    </row>
    <row r="138" s="1" customFormat="1" ht="15" customHeight="1">
      <c r="B138" s="327"/>
      <c r="C138" s="282" t="s">
        <v>599</v>
      </c>
      <c r="D138" s="282"/>
      <c r="E138" s="282"/>
      <c r="F138" s="305" t="s">
        <v>569</v>
      </c>
      <c r="G138" s="282"/>
      <c r="H138" s="282" t="s">
        <v>623</v>
      </c>
      <c r="I138" s="282" t="s">
        <v>601</v>
      </c>
      <c r="J138" s="282"/>
      <c r="K138" s="330"/>
    </row>
    <row r="139" s="1" customFormat="1" ht="15" customHeight="1">
      <c r="B139" s="327"/>
      <c r="C139" s="282" t="s">
        <v>602</v>
      </c>
      <c r="D139" s="282"/>
      <c r="E139" s="282"/>
      <c r="F139" s="305" t="s">
        <v>569</v>
      </c>
      <c r="G139" s="282"/>
      <c r="H139" s="282" t="s">
        <v>624</v>
      </c>
      <c r="I139" s="282" t="s">
        <v>604</v>
      </c>
      <c r="J139" s="282"/>
      <c r="K139" s="330"/>
    </row>
    <row r="140" s="1" customFormat="1" ht="15" customHeight="1">
      <c r="B140" s="327"/>
      <c r="C140" s="282" t="s">
        <v>605</v>
      </c>
      <c r="D140" s="282"/>
      <c r="E140" s="282"/>
      <c r="F140" s="305" t="s">
        <v>569</v>
      </c>
      <c r="G140" s="282"/>
      <c r="H140" s="282" t="s">
        <v>605</v>
      </c>
      <c r="I140" s="282" t="s">
        <v>604</v>
      </c>
      <c r="J140" s="282"/>
      <c r="K140" s="330"/>
    </row>
    <row r="141" s="1" customFormat="1" ht="15" customHeight="1">
      <c r="B141" s="327"/>
      <c r="C141" s="282" t="s">
        <v>42</v>
      </c>
      <c r="D141" s="282"/>
      <c r="E141" s="282"/>
      <c r="F141" s="305" t="s">
        <v>569</v>
      </c>
      <c r="G141" s="282"/>
      <c r="H141" s="282" t="s">
        <v>625</v>
      </c>
      <c r="I141" s="282" t="s">
        <v>604</v>
      </c>
      <c r="J141" s="282"/>
      <c r="K141" s="330"/>
    </row>
    <row r="142" s="1" customFormat="1" ht="15" customHeight="1">
      <c r="B142" s="327"/>
      <c r="C142" s="282" t="s">
        <v>626</v>
      </c>
      <c r="D142" s="282"/>
      <c r="E142" s="282"/>
      <c r="F142" s="305" t="s">
        <v>569</v>
      </c>
      <c r="G142" s="282"/>
      <c r="H142" s="282" t="s">
        <v>627</v>
      </c>
      <c r="I142" s="282" t="s">
        <v>604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628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563</v>
      </c>
      <c r="D148" s="297"/>
      <c r="E148" s="297"/>
      <c r="F148" s="297" t="s">
        <v>564</v>
      </c>
      <c r="G148" s="298"/>
      <c r="H148" s="297" t="s">
        <v>58</v>
      </c>
      <c r="I148" s="297" t="s">
        <v>61</v>
      </c>
      <c r="J148" s="297" t="s">
        <v>565</v>
      </c>
      <c r="K148" s="296"/>
    </row>
    <row r="149" s="1" customFormat="1" ht="17.25" customHeight="1">
      <c r="B149" s="294"/>
      <c r="C149" s="299" t="s">
        <v>566</v>
      </c>
      <c r="D149" s="299"/>
      <c r="E149" s="299"/>
      <c r="F149" s="300" t="s">
        <v>567</v>
      </c>
      <c r="G149" s="301"/>
      <c r="H149" s="299"/>
      <c r="I149" s="299"/>
      <c r="J149" s="299" t="s">
        <v>568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572</v>
      </c>
      <c r="D151" s="282"/>
      <c r="E151" s="282"/>
      <c r="F151" s="335" t="s">
        <v>569</v>
      </c>
      <c r="G151" s="282"/>
      <c r="H151" s="334" t="s">
        <v>609</v>
      </c>
      <c r="I151" s="334" t="s">
        <v>571</v>
      </c>
      <c r="J151" s="334">
        <v>120</v>
      </c>
      <c r="K151" s="330"/>
    </row>
    <row r="152" s="1" customFormat="1" ht="15" customHeight="1">
      <c r="B152" s="307"/>
      <c r="C152" s="334" t="s">
        <v>618</v>
      </c>
      <c r="D152" s="282"/>
      <c r="E152" s="282"/>
      <c r="F152" s="335" t="s">
        <v>569</v>
      </c>
      <c r="G152" s="282"/>
      <c r="H152" s="334" t="s">
        <v>629</v>
      </c>
      <c r="I152" s="334" t="s">
        <v>571</v>
      </c>
      <c r="J152" s="334" t="s">
        <v>620</v>
      </c>
      <c r="K152" s="330"/>
    </row>
    <row r="153" s="1" customFormat="1" ht="15" customHeight="1">
      <c r="B153" s="307"/>
      <c r="C153" s="334" t="s">
        <v>517</v>
      </c>
      <c r="D153" s="282"/>
      <c r="E153" s="282"/>
      <c r="F153" s="335" t="s">
        <v>569</v>
      </c>
      <c r="G153" s="282"/>
      <c r="H153" s="334" t="s">
        <v>630</v>
      </c>
      <c r="I153" s="334" t="s">
        <v>571</v>
      </c>
      <c r="J153" s="334" t="s">
        <v>620</v>
      </c>
      <c r="K153" s="330"/>
    </row>
    <row r="154" s="1" customFormat="1" ht="15" customHeight="1">
      <c r="B154" s="307"/>
      <c r="C154" s="334" t="s">
        <v>574</v>
      </c>
      <c r="D154" s="282"/>
      <c r="E154" s="282"/>
      <c r="F154" s="335" t="s">
        <v>575</v>
      </c>
      <c r="G154" s="282"/>
      <c r="H154" s="334" t="s">
        <v>609</v>
      </c>
      <c r="I154" s="334" t="s">
        <v>571</v>
      </c>
      <c r="J154" s="334">
        <v>50</v>
      </c>
      <c r="K154" s="330"/>
    </row>
    <row r="155" s="1" customFormat="1" ht="15" customHeight="1">
      <c r="B155" s="307"/>
      <c r="C155" s="334" t="s">
        <v>577</v>
      </c>
      <c r="D155" s="282"/>
      <c r="E155" s="282"/>
      <c r="F155" s="335" t="s">
        <v>569</v>
      </c>
      <c r="G155" s="282"/>
      <c r="H155" s="334" t="s">
        <v>609</v>
      </c>
      <c r="I155" s="334" t="s">
        <v>579</v>
      </c>
      <c r="J155" s="334"/>
      <c r="K155" s="330"/>
    </row>
    <row r="156" s="1" customFormat="1" ht="15" customHeight="1">
      <c r="B156" s="307"/>
      <c r="C156" s="334" t="s">
        <v>588</v>
      </c>
      <c r="D156" s="282"/>
      <c r="E156" s="282"/>
      <c r="F156" s="335" t="s">
        <v>575</v>
      </c>
      <c r="G156" s="282"/>
      <c r="H156" s="334" t="s">
        <v>609</v>
      </c>
      <c r="I156" s="334" t="s">
        <v>571</v>
      </c>
      <c r="J156" s="334">
        <v>50</v>
      </c>
      <c r="K156" s="330"/>
    </row>
    <row r="157" s="1" customFormat="1" ht="15" customHeight="1">
      <c r="B157" s="307"/>
      <c r="C157" s="334" t="s">
        <v>596</v>
      </c>
      <c r="D157" s="282"/>
      <c r="E157" s="282"/>
      <c r="F157" s="335" t="s">
        <v>575</v>
      </c>
      <c r="G157" s="282"/>
      <c r="H157" s="334" t="s">
        <v>609</v>
      </c>
      <c r="I157" s="334" t="s">
        <v>571</v>
      </c>
      <c r="J157" s="334">
        <v>50</v>
      </c>
      <c r="K157" s="330"/>
    </row>
    <row r="158" s="1" customFormat="1" ht="15" customHeight="1">
      <c r="B158" s="307"/>
      <c r="C158" s="334" t="s">
        <v>594</v>
      </c>
      <c r="D158" s="282"/>
      <c r="E158" s="282"/>
      <c r="F158" s="335" t="s">
        <v>575</v>
      </c>
      <c r="G158" s="282"/>
      <c r="H158" s="334" t="s">
        <v>609</v>
      </c>
      <c r="I158" s="334" t="s">
        <v>571</v>
      </c>
      <c r="J158" s="334">
        <v>50</v>
      </c>
      <c r="K158" s="330"/>
    </row>
    <row r="159" s="1" customFormat="1" ht="15" customHeight="1">
      <c r="B159" s="307"/>
      <c r="C159" s="334" t="s">
        <v>91</v>
      </c>
      <c r="D159" s="282"/>
      <c r="E159" s="282"/>
      <c r="F159" s="335" t="s">
        <v>569</v>
      </c>
      <c r="G159" s="282"/>
      <c r="H159" s="334" t="s">
        <v>631</v>
      </c>
      <c r="I159" s="334" t="s">
        <v>571</v>
      </c>
      <c r="J159" s="334" t="s">
        <v>632</v>
      </c>
      <c r="K159" s="330"/>
    </row>
    <row r="160" s="1" customFormat="1" ht="15" customHeight="1">
      <c r="B160" s="307"/>
      <c r="C160" s="334" t="s">
        <v>633</v>
      </c>
      <c r="D160" s="282"/>
      <c r="E160" s="282"/>
      <c r="F160" s="335" t="s">
        <v>569</v>
      </c>
      <c r="G160" s="282"/>
      <c r="H160" s="334" t="s">
        <v>634</v>
      </c>
      <c r="I160" s="334" t="s">
        <v>604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635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563</v>
      </c>
      <c r="D166" s="297"/>
      <c r="E166" s="297"/>
      <c r="F166" s="297" t="s">
        <v>564</v>
      </c>
      <c r="G166" s="339"/>
      <c r="H166" s="340" t="s">
        <v>58</v>
      </c>
      <c r="I166" s="340" t="s">
        <v>61</v>
      </c>
      <c r="J166" s="297" t="s">
        <v>565</v>
      </c>
      <c r="K166" s="274"/>
    </row>
    <row r="167" s="1" customFormat="1" ht="17.25" customHeight="1">
      <c r="B167" s="275"/>
      <c r="C167" s="299" t="s">
        <v>566</v>
      </c>
      <c r="D167" s="299"/>
      <c r="E167" s="299"/>
      <c r="F167" s="300" t="s">
        <v>567</v>
      </c>
      <c r="G167" s="341"/>
      <c r="H167" s="342"/>
      <c r="I167" s="342"/>
      <c r="J167" s="299" t="s">
        <v>568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572</v>
      </c>
      <c r="D169" s="282"/>
      <c r="E169" s="282"/>
      <c r="F169" s="305" t="s">
        <v>569</v>
      </c>
      <c r="G169" s="282"/>
      <c r="H169" s="282" t="s">
        <v>609</v>
      </c>
      <c r="I169" s="282" t="s">
        <v>571</v>
      </c>
      <c r="J169" s="282">
        <v>120</v>
      </c>
      <c r="K169" s="330"/>
    </row>
    <row r="170" s="1" customFormat="1" ht="15" customHeight="1">
      <c r="B170" s="307"/>
      <c r="C170" s="282" t="s">
        <v>618</v>
      </c>
      <c r="D170" s="282"/>
      <c r="E170" s="282"/>
      <c r="F170" s="305" t="s">
        <v>569</v>
      </c>
      <c r="G170" s="282"/>
      <c r="H170" s="282" t="s">
        <v>619</v>
      </c>
      <c r="I170" s="282" t="s">
        <v>571</v>
      </c>
      <c r="J170" s="282" t="s">
        <v>620</v>
      </c>
      <c r="K170" s="330"/>
    </row>
    <row r="171" s="1" customFormat="1" ht="15" customHeight="1">
      <c r="B171" s="307"/>
      <c r="C171" s="282" t="s">
        <v>517</v>
      </c>
      <c r="D171" s="282"/>
      <c r="E171" s="282"/>
      <c r="F171" s="305" t="s">
        <v>569</v>
      </c>
      <c r="G171" s="282"/>
      <c r="H171" s="282" t="s">
        <v>636</v>
      </c>
      <c r="I171" s="282" t="s">
        <v>571</v>
      </c>
      <c r="J171" s="282" t="s">
        <v>620</v>
      </c>
      <c r="K171" s="330"/>
    </row>
    <row r="172" s="1" customFormat="1" ht="15" customHeight="1">
      <c r="B172" s="307"/>
      <c r="C172" s="282" t="s">
        <v>574</v>
      </c>
      <c r="D172" s="282"/>
      <c r="E172" s="282"/>
      <c r="F172" s="305" t="s">
        <v>575</v>
      </c>
      <c r="G172" s="282"/>
      <c r="H172" s="282" t="s">
        <v>636</v>
      </c>
      <c r="I172" s="282" t="s">
        <v>571</v>
      </c>
      <c r="J172" s="282">
        <v>50</v>
      </c>
      <c r="K172" s="330"/>
    </row>
    <row r="173" s="1" customFormat="1" ht="15" customHeight="1">
      <c r="B173" s="307"/>
      <c r="C173" s="282" t="s">
        <v>577</v>
      </c>
      <c r="D173" s="282"/>
      <c r="E173" s="282"/>
      <c r="F173" s="305" t="s">
        <v>569</v>
      </c>
      <c r="G173" s="282"/>
      <c r="H173" s="282" t="s">
        <v>636</v>
      </c>
      <c r="I173" s="282" t="s">
        <v>579</v>
      </c>
      <c r="J173" s="282"/>
      <c r="K173" s="330"/>
    </row>
    <row r="174" s="1" customFormat="1" ht="15" customHeight="1">
      <c r="B174" s="307"/>
      <c r="C174" s="282" t="s">
        <v>588</v>
      </c>
      <c r="D174" s="282"/>
      <c r="E174" s="282"/>
      <c r="F174" s="305" t="s">
        <v>575</v>
      </c>
      <c r="G174" s="282"/>
      <c r="H174" s="282" t="s">
        <v>636</v>
      </c>
      <c r="I174" s="282" t="s">
        <v>571</v>
      </c>
      <c r="J174" s="282">
        <v>50</v>
      </c>
      <c r="K174" s="330"/>
    </row>
    <row r="175" s="1" customFormat="1" ht="15" customHeight="1">
      <c r="B175" s="307"/>
      <c r="C175" s="282" t="s">
        <v>596</v>
      </c>
      <c r="D175" s="282"/>
      <c r="E175" s="282"/>
      <c r="F175" s="305" t="s">
        <v>575</v>
      </c>
      <c r="G175" s="282"/>
      <c r="H175" s="282" t="s">
        <v>636</v>
      </c>
      <c r="I175" s="282" t="s">
        <v>571</v>
      </c>
      <c r="J175" s="282">
        <v>50</v>
      </c>
      <c r="K175" s="330"/>
    </row>
    <row r="176" s="1" customFormat="1" ht="15" customHeight="1">
      <c r="B176" s="307"/>
      <c r="C176" s="282" t="s">
        <v>594</v>
      </c>
      <c r="D176" s="282"/>
      <c r="E176" s="282"/>
      <c r="F176" s="305" t="s">
        <v>575</v>
      </c>
      <c r="G176" s="282"/>
      <c r="H176" s="282" t="s">
        <v>636</v>
      </c>
      <c r="I176" s="282" t="s">
        <v>571</v>
      </c>
      <c r="J176" s="282">
        <v>50</v>
      </c>
      <c r="K176" s="330"/>
    </row>
    <row r="177" s="1" customFormat="1" ht="15" customHeight="1">
      <c r="B177" s="307"/>
      <c r="C177" s="282" t="s">
        <v>112</v>
      </c>
      <c r="D177" s="282"/>
      <c r="E177" s="282"/>
      <c r="F177" s="305" t="s">
        <v>569</v>
      </c>
      <c r="G177" s="282"/>
      <c r="H177" s="282" t="s">
        <v>637</v>
      </c>
      <c r="I177" s="282" t="s">
        <v>638</v>
      </c>
      <c r="J177" s="282"/>
      <c r="K177" s="330"/>
    </row>
    <row r="178" s="1" customFormat="1" ht="15" customHeight="1">
      <c r="B178" s="307"/>
      <c r="C178" s="282" t="s">
        <v>61</v>
      </c>
      <c r="D178" s="282"/>
      <c r="E178" s="282"/>
      <c r="F178" s="305" t="s">
        <v>569</v>
      </c>
      <c r="G178" s="282"/>
      <c r="H178" s="282" t="s">
        <v>639</v>
      </c>
      <c r="I178" s="282" t="s">
        <v>640</v>
      </c>
      <c r="J178" s="282">
        <v>1</v>
      </c>
      <c r="K178" s="330"/>
    </row>
    <row r="179" s="1" customFormat="1" ht="15" customHeight="1">
      <c r="B179" s="307"/>
      <c r="C179" s="282" t="s">
        <v>57</v>
      </c>
      <c r="D179" s="282"/>
      <c r="E179" s="282"/>
      <c r="F179" s="305" t="s">
        <v>569</v>
      </c>
      <c r="G179" s="282"/>
      <c r="H179" s="282" t="s">
        <v>641</v>
      </c>
      <c r="I179" s="282" t="s">
        <v>571</v>
      </c>
      <c r="J179" s="282">
        <v>20</v>
      </c>
      <c r="K179" s="330"/>
    </row>
    <row r="180" s="1" customFormat="1" ht="15" customHeight="1">
      <c r="B180" s="307"/>
      <c r="C180" s="282" t="s">
        <v>58</v>
      </c>
      <c r="D180" s="282"/>
      <c r="E180" s="282"/>
      <c r="F180" s="305" t="s">
        <v>569</v>
      </c>
      <c r="G180" s="282"/>
      <c r="H180" s="282" t="s">
        <v>642</v>
      </c>
      <c r="I180" s="282" t="s">
        <v>571</v>
      </c>
      <c r="J180" s="282">
        <v>255</v>
      </c>
      <c r="K180" s="330"/>
    </row>
    <row r="181" s="1" customFormat="1" ht="15" customHeight="1">
      <c r="B181" s="307"/>
      <c r="C181" s="282" t="s">
        <v>113</v>
      </c>
      <c r="D181" s="282"/>
      <c r="E181" s="282"/>
      <c r="F181" s="305" t="s">
        <v>569</v>
      </c>
      <c r="G181" s="282"/>
      <c r="H181" s="282" t="s">
        <v>533</v>
      </c>
      <c r="I181" s="282" t="s">
        <v>571</v>
      </c>
      <c r="J181" s="282">
        <v>10</v>
      </c>
      <c r="K181" s="330"/>
    </row>
    <row r="182" s="1" customFormat="1" ht="15" customHeight="1">
      <c r="B182" s="307"/>
      <c r="C182" s="282" t="s">
        <v>114</v>
      </c>
      <c r="D182" s="282"/>
      <c r="E182" s="282"/>
      <c r="F182" s="305" t="s">
        <v>569</v>
      </c>
      <c r="G182" s="282"/>
      <c r="H182" s="282" t="s">
        <v>643</v>
      </c>
      <c r="I182" s="282" t="s">
        <v>604</v>
      </c>
      <c r="J182" s="282"/>
      <c r="K182" s="330"/>
    </row>
    <row r="183" s="1" customFormat="1" ht="15" customHeight="1">
      <c r="B183" s="307"/>
      <c r="C183" s="282" t="s">
        <v>644</v>
      </c>
      <c r="D183" s="282"/>
      <c r="E183" s="282"/>
      <c r="F183" s="305" t="s">
        <v>569</v>
      </c>
      <c r="G183" s="282"/>
      <c r="H183" s="282" t="s">
        <v>645</v>
      </c>
      <c r="I183" s="282" t="s">
        <v>604</v>
      </c>
      <c r="J183" s="282"/>
      <c r="K183" s="330"/>
    </row>
    <row r="184" s="1" customFormat="1" ht="15" customHeight="1">
      <c r="B184" s="307"/>
      <c r="C184" s="282" t="s">
        <v>633</v>
      </c>
      <c r="D184" s="282"/>
      <c r="E184" s="282"/>
      <c r="F184" s="305" t="s">
        <v>569</v>
      </c>
      <c r="G184" s="282"/>
      <c r="H184" s="282" t="s">
        <v>646</v>
      </c>
      <c r="I184" s="282" t="s">
        <v>604</v>
      </c>
      <c r="J184" s="282"/>
      <c r="K184" s="330"/>
    </row>
    <row r="185" s="1" customFormat="1" ht="15" customHeight="1">
      <c r="B185" s="307"/>
      <c r="C185" s="282" t="s">
        <v>116</v>
      </c>
      <c r="D185" s="282"/>
      <c r="E185" s="282"/>
      <c r="F185" s="305" t="s">
        <v>575</v>
      </c>
      <c r="G185" s="282"/>
      <c r="H185" s="282" t="s">
        <v>647</v>
      </c>
      <c r="I185" s="282" t="s">
        <v>571</v>
      </c>
      <c r="J185" s="282">
        <v>50</v>
      </c>
      <c r="K185" s="330"/>
    </row>
    <row r="186" s="1" customFormat="1" ht="15" customHeight="1">
      <c r="B186" s="307"/>
      <c r="C186" s="282" t="s">
        <v>648</v>
      </c>
      <c r="D186" s="282"/>
      <c r="E186" s="282"/>
      <c r="F186" s="305" t="s">
        <v>575</v>
      </c>
      <c r="G186" s="282"/>
      <c r="H186" s="282" t="s">
        <v>649</v>
      </c>
      <c r="I186" s="282" t="s">
        <v>650</v>
      </c>
      <c r="J186" s="282"/>
      <c r="K186" s="330"/>
    </row>
    <row r="187" s="1" customFormat="1" ht="15" customHeight="1">
      <c r="B187" s="307"/>
      <c r="C187" s="282" t="s">
        <v>651</v>
      </c>
      <c r="D187" s="282"/>
      <c r="E187" s="282"/>
      <c r="F187" s="305" t="s">
        <v>575</v>
      </c>
      <c r="G187" s="282"/>
      <c r="H187" s="282" t="s">
        <v>652</v>
      </c>
      <c r="I187" s="282" t="s">
        <v>650</v>
      </c>
      <c r="J187" s="282"/>
      <c r="K187" s="330"/>
    </row>
    <row r="188" s="1" customFormat="1" ht="15" customHeight="1">
      <c r="B188" s="307"/>
      <c r="C188" s="282" t="s">
        <v>653</v>
      </c>
      <c r="D188" s="282"/>
      <c r="E188" s="282"/>
      <c r="F188" s="305" t="s">
        <v>575</v>
      </c>
      <c r="G188" s="282"/>
      <c r="H188" s="282" t="s">
        <v>654</v>
      </c>
      <c r="I188" s="282" t="s">
        <v>650</v>
      </c>
      <c r="J188" s="282"/>
      <c r="K188" s="330"/>
    </row>
    <row r="189" s="1" customFormat="1" ht="15" customHeight="1">
      <c r="B189" s="307"/>
      <c r="C189" s="343" t="s">
        <v>655</v>
      </c>
      <c r="D189" s="282"/>
      <c r="E189" s="282"/>
      <c r="F189" s="305" t="s">
        <v>575</v>
      </c>
      <c r="G189" s="282"/>
      <c r="H189" s="282" t="s">
        <v>656</v>
      </c>
      <c r="I189" s="282" t="s">
        <v>657</v>
      </c>
      <c r="J189" s="344" t="s">
        <v>658</v>
      </c>
      <c r="K189" s="330"/>
    </row>
    <row r="190" s="1" customFormat="1" ht="15" customHeight="1">
      <c r="B190" s="307"/>
      <c r="C190" s="343" t="s">
        <v>46</v>
      </c>
      <c r="D190" s="282"/>
      <c r="E190" s="282"/>
      <c r="F190" s="305" t="s">
        <v>569</v>
      </c>
      <c r="G190" s="282"/>
      <c r="H190" s="279" t="s">
        <v>659</v>
      </c>
      <c r="I190" s="282" t="s">
        <v>660</v>
      </c>
      <c r="J190" s="282"/>
      <c r="K190" s="330"/>
    </row>
    <row r="191" s="1" customFormat="1" ht="15" customHeight="1">
      <c r="B191" s="307"/>
      <c r="C191" s="343" t="s">
        <v>661</v>
      </c>
      <c r="D191" s="282"/>
      <c r="E191" s="282"/>
      <c r="F191" s="305" t="s">
        <v>569</v>
      </c>
      <c r="G191" s="282"/>
      <c r="H191" s="282" t="s">
        <v>662</v>
      </c>
      <c r="I191" s="282" t="s">
        <v>604</v>
      </c>
      <c r="J191" s="282"/>
      <c r="K191" s="330"/>
    </row>
    <row r="192" s="1" customFormat="1" ht="15" customHeight="1">
      <c r="B192" s="307"/>
      <c r="C192" s="343" t="s">
        <v>663</v>
      </c>
      <c r="D192" s="282"/>
      <c r="E192" s="282"/>
      <c r="F192" s="305" t="s">
        <v>569</v>
      </c>
      <c r="G192" s="282"/>
      <c r="H192" s="282" t="s">
        <v>664</v>
      </c>
      <c r="I192" s="282" t="s">
        <v>604</v>
      </c>
      <c r="J192" s="282"/>
      <c r="K192" s="330"/>
    </row>
    <row r="193" s="1" customFormat="1" ht="15" customHeight="1">
      <c r="B193" s="307"/>
      <c r="C193" s="343" t="s">
        <v>665</v>
      </c>
      <c r="D193" s="282"/>
      <c r="E193" s="282"/>
      <c r="F193" s="305" t="s">
        <v>575</v>
      </c>
      <c r="G193" s="282"/>
      <c r="H193" s="282" t="s">
        <v>666</v>
      </c>
      <c r="I193" s="282" t="s">
        <v>604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667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668</v>
      </c>
      <c r="D200" s="346"/>
      <c r="E200" s="346"/>
      <c r="F200" s="346" t="s">
        <v>669</v>
      </c>
      <c r="G200" s="347"/>
      <c r="H200" s="346" t="s">
        <v>670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660</v>
      </c>
      <c r="D202" s="282"/>
      <c r="E202" s="282"/>
      <c r="F202" s="305" t="s">
        <v>47</v>
      </c>
      <c r="G202" s="282"/>
      <c r="H202" s="282" t="s">
        <v>671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48</v>
      </c>
      <c r="G203" s="282"/>
      <c r="H203" s="282" t="s">
        <v>672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51</v>
      </c>
      <c r="G204" s="282"/>
      <c r="H204" s="282" t="s">
        <v>673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49</v>
      </c>
      <c r="G205" s="282"/>
      <c r="H205" s="282" t="s">
        <v>674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50</v>
      </c>
      <c r="G206" s="282"/>
      <c r="H206" s="282" t="s">
        <v>675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616</v>
      </c>
      <c r="D208" s="282"/>
      <c r="E208" s="282"/>
      <c r="F208" s="305" t="s">
        <v>83</v>
      </c>
      <c r="G208" s="282"/>
      <c r="H208" s="282" t="s">
        <v>676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511</v>
      </c>
      <c r="G209" s="282"/>
      <c r="H209" s="282" t="s">
        <v>512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509</v>
      </c>
      <c r="G210" s="282"/>
      <c r="H210" s="282" t="s">
        <v>677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513</v>
      </c>
      <c r="G211" s="343"/>
      <c r="H211" s="334" t="s">
        <v>514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515</v>
      </c>
      <c r="G212" s="343"/>
      <c r="H212" s="334" t="s">
        <v>678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640</v>
      </c>
      <c r="D214" s="282"/>
      <c r="E214" s="282"/>
      <c r="F214" s="305">
        <v>1</v>
      </c>
      <c r="G214" s="343"/>
      <c r="H214" s="334" t="s">
        <v>679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680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681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682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Procházka</dc:creator>
  <cp:lastModifiedBy>Jan Procházka</cp:lastModifiedBy>
  <dcterms:created xsi:type="dcterms:W3CDTF">2021-07-23T11:47:52Z</dcterms:created>
  <dcterms:modified xsi:type="dcterms:W3CDTF">2021-07-23T11:48:03Z</dcterms:modified>
</cp:coreProperties>
</file>